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ng-planeamient\f\PLANEAMIENTO\AFOROS VEHICULARES BARRANQUILLA\INTERSECCIONES SEMAFORIZADAS\Semaforizadas\325\2017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3" sheetId="4686" r:id="rId3"/>
    <sheet name="G-4" sheetId="4677" r:id="rId4"/>
    <sheet name="G-Totales" sheetId="4681" r:id="rId5"/>
    <sheet name="DIRECCIONALIDAD" sheetId="4689" r:id="rId6"/>
    <sheet name="DIAGRAMA DE VOL" sheetId="4688" r:id="rId7"/>
  </sheets>
  <definedNames>
    <definedName name="_xlnm.Print_Area" localSheetId="0">'G-1'!$A$1:$U$56</definedName>
    <definedName name="_xlnm.Print_Area" localSheetId="1">'G-2'!$A$1:$U$58</definedName>
    <definedName name="_xlnm.Print_Area" localSheetId="2">'G-3'!$A$1:$U$58</definedName>
    <definedName name="_xlnm.Print_Area" localSheetId="3">'G-4'!$A$1:$U$58</definedName>
    <definedName name="_xlnm.Print_Area" localSheetId="4">'G-Totales'!$A$1:$U$58</definedName>
  </definedNames>
  <calcPr calcId="152511"/>
</workbook>
</file>

<file path=xl/calcChain.xml><?xml version="1.0" encoding="utf-8"?>
<calcChain xmlns="http://schemas.openxmlformats.org/spreadsheetml/2006/main">
  <c r="U17" i="4677" l="1"/>
  <c r="U21" i="4678"/>
  <c r="C5" i="4689" l="1"/>
  <c r="I6" i="4689"/>
  <c r="I5" i="4689"/>
  <c r="I45" i="4689"/>
  <c r="I44" i="4689"/>
  <c r="I43" i="4689"/>
  <c r="J43" i="4689" s="1"/>
  <c r="I42" i="4689"/>
  <c r="I41" i="4689"/>
  <c r="I40" i="4689"/>
  <c r="I39" i="4689"/>
  <c r="I38" i="4689"/>
  <c r="I37" i="4689"/>
  <c r="J37" i="4689" s="1"/>
  <c r="I36" i="4689"/>
  <c r="I35" i="4689"/>
  <c r="I34" i="4689"/>
  <c r="J34" i="4689" s="1"/>
  <c r="I33" i="4689"/>
  <c r="I32" i="4689"/>
  <c r="I31" i="4689"/>
  <c r="J31" i="4689" s="1"/>
  <c r="I30" i="4689"/>
  <c r="I29" i="4689"/>
  <c r="I28" i="4689"/>
  <c r="I27" i="4689"/>
  <c r="I26" i="4689"/>
  <c r="I25" i="4689"/>
  <c r="I24" i="4689"/>
  <c r="I23" i="4689"/>
  <c r="I22" i="4689"/>
  <c r="I21" i="4689"/>
  <c r="I20" i="4689"/>
  <c r="I19" i="4689"/>
  <c r="I18" i="4689"/>
  <c r="I17" i="4689"/>
  <c r="I16" i="4689"/>
  <c r="I15" i="4689"/>
  <c r="I14" i="4689"/>
  <c r="I13" i="4689"/>
  <c r="I12" i="4689"/>
  <c r="I11" i="4689"/>
  <c r="I10" i="4689"/>
  <c r="AJ8" i="4688"/>
  <c r="O8" i="4688"/>
  <c r="Y8" i="4688"/>
  <c r="S6" i="4681"/>
  <c r="S6" i="4677"/>
  <c r="S6" i="4686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M19" i="4686"/>
  <c r="Y23" i="4688" s="1"/>
  <c r="M20" i="4686"/>
  <c r="Z23" i="4688" s="1"/>
  <c r="M21" i="4686"/>
  <c r="AA23" i="4688" s="1"/>
  <c r="M22" i="4686"/>
  <c r="AB23" i="4688" s="1"/>
  <c r="M18" i="4686"/>
  <c r="X23" i="4688" s="1"/>
  <c r="M17" i="4686"/>
  <c r="W23" i="4688" s="1"/>
  <c r="M16" i="4686"/>
  <c r="V23" i="4688" s="1"/>
  <c r="E4" i="4686"/>
  <c r="D5" i="4686"/>
  <c r="L5" i="4686"/>
  <c r="T21" i="4686"/>
  <c r="AO23" i="4688" s="1"/>
  <c r="T20" i="4686"/>
  <c r="AN23" i="4688" s="1"/>
  <c r="T19" i="4686"/>
  <c r="AM23" i="4688" s="1"/>
  <c r="T18" i="4686"/>
  <c r="AL23" i="4688" s="1"/>
  <c r="T17" i="4686"/>
  <c r="AK23" i="4688" s="1"/>
  <c r="T16" i="4686"/>
  <c r="AJ23" i="4688" s="1"/>
  <c r="T15" i="4686"/>
  <c r="AI23" i="4688" s="1"/>
  <c r="T14" i="4686"/>
  <c r="AH23" i="4688" s="1"/>
  <c r="T13" i="4686"/>
  <c r="AG23" i="4688" s="1"/>
  <c r="T12" i="4686"/>
  <c r="AF23" i="4688" s="1"/>
  <c r="T11" i="4686"/>
  <c r="AE23" i="4688" s="1"/>
  <c r="T10" i="4686"/>
  <c r="AD23" i="4688" s="1"/>
  <c r="M15" i="4686"/>
  <c r="U23" i="4688" s="1"/>
  <c r="M14" i="4686"/>
  <c r="T23" i="4688" s="1"/>
  <c r="M13" i="4686"/>
  <c r="S23" i="4688" s="1"/>
  <c r="M12" i="4686"/>
  <c r="R23" i="4688" s="1"/>
  <c r="M11" i="4686"/>
  <c r="Q23" i="4688" s="1"/>
  <c r="M10" i="4686"/>
  <c r="P23" i="4688" s="1"/>
  <c r="F11" i="4686"/>
  <c r="C23" i="4688" s="1"/>
  <c r="F12" i="4686"/>
  <c r="D23" i="4688" s="1"/>
  <c r="F13" i="4686"/>
  <c r="E23" i="4688" s="1"/>
  <c r="F14" i="4686"/>
  <c r="F23" i="4688" s="1"/>
  <c r="F15" i="4686"/>
  <c r="G23" i="4688" s="1"/>
  <c r="F16" i="4686"/>
  <c r="H23" i="4688" s="1"/>
  <c r="F17" i="4686"/>
  <c r="I23" i="4688" s="1"/>
  <c r="F18" i="4686"/>
  <c r="J23" i="4688" s="1"/>
  <c r="F19" i="4686"/>
  <c r="K23" i="4688" s="1"/>
  <c r="F20" i="4686"/>
  <c r="M23" i="4688" s="1"/>
  <c r="F21" i="4686"/>
  <c r="N23" i="4688" s="1"/>
  <c r="F22" i="4686"/>
  <c r="O23" i="4688" s="1"/>
  <c r="F10" i="4686"/>
  <c r="B23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F11" i="4677"/>
  <c r="C28" i="4688" s="1"/>
  <c r="F12" i="4677"/>
  <c r="D28" i="4688" s="1"/>
  <c r="F13" i="4677"/>
  <c r="E28" i="4688" s="1"/>
  <c r="F14" i="4677"/>
  <c r="F28" i="4688" s="1"/>
  <c r="F15" i="4677"/>
  <c r="G28" i="4688" s="1"/>
  <c r="F16" i="4677"/>
  <c r="H28" i="4688" s="1"/>
  <c r="F17" i="4677"/>
  <c r="I28" i="4688" s="1"/>
  <c r="F18" i="4677"/>
  <c r="J28" i="4688" s="1"/>
  <c r="F19" i="4677"/>
  <c r="K28" i="4688" s="1"/>
  <c r="F20" i="4677"/>
  <c r="M28" i="4688" s="1"/>
  <c r="F21" i="4677"/>
  <c r="N28" i="4688" s="1"/>
  <c r="F22" i="4677"/>
  <c r="O28" i="4688" s="1"/>
  <c r="F10" i="4677"/>
  <c r="B28" i="4688" s="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I18" i="4681"/>
  <c r="J18" i="4681"/>
  <c r="L18" i="4681"/>
  <c r="K18" i="4681"/>
  <c r="I17" i="4681"/>
  <c r="J17" i="4681"/>
  <c r="K17" i="4681"/>
  <c r="L17" i="4681"/>
  <c r="I16" i="4681"/>
  <c r="J16" i="4681"/>
  <c r="K16" i="4681"/>
  <c r="L16" i="4681"/>
  <c r="P11" i="468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S10" i="4681"/>
  <c r="R10" i="4681"/>
  <c r="Q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L10" i="4681"/>
  <c r="K10" i="4681"/>
  <c r="J10" i="4681"/>
  <c r="I1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B20" i="4681"/>
  <c r="C20" i="4681"/>
  <c r="D20" i="4681"/>
  <c r="E20" i="4681"/>
  <c r="B21" i="4681"/>
  <c r="C21" i="4681"/>
  <c r="D21" i="4681"/>
  <c r="E21" i="4681"/>
  <c r="B22" i="4681"/>
  <c r="C22" i="4681"/>
  <c r="D22" i="4681"/>
  <c r="E22" i="4681"/>
  <c r="C10" i="4681"/>
  <c r="D10" i="4681"/>
  <c r="E10" i="4681"/>
  <c r="B10" i="4681"/>
  <c r="L6" i="4681"/>
  <c r="D6" i="4681"/>
  <c r="E5" i="4681"/>
  <c r="J24" i="4689" l="1"/>
  <c r="Z20" i="4688" s="1"/>
  <c r="J36" i="4689"/>
  <c r="J33" i="4689"/>
  <c r="Z25" i="4688" s="1"/>
  <c r="J40" i="4689"/>
  <c r="P30" i="4688" s="1"/>
  <c r="J32" i="4689"/>
  <c r="U25" i="4688" s="1"/>
  <c r="J28" i="4689"/>
  <c r="D25" i="4688" s="1"/>
  <c r="J26" i="4689"/>
  <c r="AK20" i="4688" s="1"/>
  <c r="J22" i="4689"/>
  <c r="P20" i="4688" s="1"/>
  <c r="J20" i="4689"/>
  <c r="G20" i="4688" s="1"/>
  <c r="J14" i="4689"/>
  <c r="U15" i="4688" s="1"/>
  <c r="J30" i="4689"/>
  <c r="J25" i="4688" s="1"/>
  <c r="J25" i="4689"/>
  <c r="AF20" i="4688" s="1"/>
  <c r="J23" i="4689"/>
  <c r="U20" i="4688" s="1"/>
  <c r="J16" i="4689"/>
  <c r="AF15" i="4688" s="1"/>
  <c r="J13" i="4689"/>
  <c r="P15" i="4688" s="1"/>
  <c r="J10" i="4689"/>
  <c r="D15" i="4688" s="1"/>
  <c r="AN29" i="4688"/>
  <c r="CB19" i="4688" s="1"/>
  <c r="AL29" i="4688"/>
  <c r="BZ19" i="4688" s="1"/>
  <c r="AO24" i="4688"/>
  <c r="CC20" i="4688" s="1"/>
  <c r="AN24" i="4688"/>
  <c r="CB20" i="4688" s="1"/>
  <c r="AM24" i="4688"/>
  <c r="CA20" i="4688" s="1"/>
  <c r="AL24" i="4688"/>
  <c r="BZ20" i="4688" s="1"/>
  <c r="AJ24" i="4688"/>
  <c r="BX20" i="4688" s="1"/>
  <c r="AH24" i="4688"/>
  <c r="BV20" i="4688" s="1"/>
  <c r="X19" i="4688"/>
  <c r="BM18" i="4688" s="1"/>
  <c r="V19" i="4688"/>
  <c r="BK18" i="4688" s="1"/>
  <c r="T19" i="4688"/>
  <c r="BI18" i="4688" s="1"/>
  <c r="T17" i="4681"/>
  <c r="J44" i="4689"/>
  <c r="AF30" i="4688"/>
  <c r="J45" i="4689"/>
  <c r="J41" i="4689"/>
  <c r="J42" i="4689"/>
  <c r="J38" i="4689"/>
  <c r="D30" i="4688"/>
  <c r="J39" i="4689"/>
  <c r="AF25" i="4688"/>
  <c r="AO25" i="4688"/>
  <c r="J35" i="4689"/>
  <c r="P25" i="4688"/>
  <c r="J29" i="4689"/>
  <c r="J27" i="4689"/>
  <c r="J19" i="4689"/>
  <c r="J21" i="4689"/>
  <c r="J18" i="4689"/>
  <c r="J17" i="4689"/>
  <c r="J15" i="4689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U21" i="4677"/>
  <c r="U19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U20" i="4686"/>
  <c r="U21" i="4686"/>
  <c r="U18" i="4686"/>
  <c r="U19" i="4686"/>
  <c r="U16" i="4686"/>
  <c r="U17" i="4686"/>
  <c r="T13" i="4681"/>
  <c r="U14" i="4686"/>
  <c r="U15" i="4686"/>
  <c r="U13" i="4686"/>
  <c r="N21" i="4686"/>
  <c r="N20" i="4686"/>
  <c r="N17" i="4686"/>
  <c r="N19" i="4686"/>
  <c r="N15" i="4686"/>
  <c r="N13" i="4686"/>
  <c r="N11" i="4686"/>
  <c r="G18" i="4686"/>
  <c r="G16" i="4686"/>
  <c r="G13" i="4686"/>
  <c r="G14" i="4686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N22" i="4686"/>
  <c r="N10" i="4686"/>
  <c r="N16" i="4686"/>
  <c r="N18" i="4686"/>
  <c r="G19" i="4686"/>
  <c r="G17" i="4686"/>
  <c r="G15" i="4686"/>
  <c r="N12" i="4686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86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AA34" i="4688"/>
  <c r="BP22" i="4688" s="1"/>
  <c r="U23" i="4684"/>
  <c r="I34" i="4688"/>
  <c r="AY22" i="4688" s="1"/>
  <c r="AK34" i="4688"/>
  <c r="BY22" i="4688" s="1"/>
  <c r="AL34" i="4688"/>
  <c r="BZ22" i="4688" s="1"/>
  <c r="U23" i="4678"/>
  <c r="H34" i="4688"/>
  <c r="AX22" i="4688" s="1"/>
  <c r="Z34" i="4688"/>
  <c r="BO22" i="4688" s="1"/>
  <c r="AH34" i="4688"/>
  <c r="BV22" i="4688" s="1"/>
  <c r="AI34" i="4688"/>
  <c r="BW22" i="4688" s="1"/>
  <c r="V34" i="4688"/>
  <c r="BK22" i="4688" s="1"/>
  <c r="S34" i="4688"/>
  <c r="BH22" i="4688" s="1"/>
  <c r="AM34" i="4688"/>
  <c r="CA22" i="4688" s="1"/>
  <c r="E34" i="4688"/>
  <c r="AU22" i="4688" s="1"/>
  <c r="W34" i="4688"/>
  <c r="BL22" i="4688" s="1"/>
  <c r="AO34" i="4688"/>
  <c r="CC22" i="4688" s="1"/>
  <c r="AJ34" i="4688"/>
  <c r="BX22" i="4688" s="1"/>
  <c r="R34" i="4688"/>
  <c r="BG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23" i="4686"/>
  <c r="U13" i="4681"/>
  <c r="N16" i="4681"/>
  <c r="N23" i="4686"/>
  <c r="G23" i="4686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P26" i="4688"/>
  <c r="U26" i="4688"/>
  <c r="AO21" i="4688"/>
  <c r="AF21" i="4688"/>
  <c r="AK21" i="4688"/>
  <c r="Z16" i="4688"/>
  <c r="P16" i="4688"/>
  <c r="U16" i="4688"/>
  <c r="J16" i="4688"/>
  <c r="G16" i="4688"/>
  <c r="D16" i="4688"/>
  <c r="AO16" i="4688"/>
  <c r="AK16" i="4688"/>
  <c r="AF16" i="4688"/>
  <c r="AO31" i="4688"/>
  <c r="AF31" i="4688"/>
  <c r="AK31" i="4688"/>
  <c r="J31" i="4688"/>
  <c r="D31" i="4688"/>
  <c r="G31" i="4688"/>
  <c r="J21" i="4688"/>
  <c r="D21" i="4688"/>
  <c r="G21" i="4688"/>
  <c r="Z31" i="4688"/>
  <c r="U31" i="4688"/>
  <c r="P31" i="4688"/>
  <c r="Z21" i="4688"/>
  <c r="U21" i="4688"/>
  <c r="P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<sst xmlns="http://schemas.openxmlformats.org/spreadsheetml/2006/main" count="793" uniqueCount="157">
  <si>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</si>
  <si>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</si>
  <si>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</si>
  <si>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</si>
  <si>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</si>
  <si>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</si>
  <si>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</si>
  <si>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</si>
  <si>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</si>
  <si>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</si>
  <si>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</si>
  <si>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</si>
  <si>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</si>
  <si>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</si>
  <si>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</si>
  <si>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</si>
  <si>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</si>
  <si>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</si>
  <si>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</si>
  <si>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</si>
  <si>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</si>
  <si>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</si>
  <si>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</si>
  <si>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</si>
  <si>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</si>
  <si>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</si>
  <si>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</si>
  <si>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</si>
  <si>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</si>
  <si>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</si>
  <si>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</si>
  <si>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</si>
  <si>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</si>
  <si>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</si>
  <si>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</si>
  <si>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</si>
  <si>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</si>
  <si>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</si>
  <si>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</si>
  <si>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</si>
  <si>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</si>
  <si>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</si>
  <si>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</si>
  <si>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</si>
  <si>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</si>
  <si>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</si>
  <si>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</si>
  <si>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</si>
  <si>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</si>
  <si>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</si>
  <si>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</si>
  <si>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</si>
  <si>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</si>
  <si>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</si>
  <si>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</si>
  <si>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</si>
  <si>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</si>
  <si>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</si>
  <si>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</si>
  <si>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</si>
  <si>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</si>
  <si>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</si>
  <si>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</si>
  <si>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</si>
  <si>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</si>
  <si>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</si>
  <si>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</si>
  <si>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</si>
  <si>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</si>
  <si>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</si>
  <si>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</si>
  <si>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</si>
  <si>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</si>
  <si>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</si>
  <si>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</si>
  <si>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</si>
  <si>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</si>
  <si>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</si>
  <si>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</si>
  <si>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</si>
  <si>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</si>
  <si>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</si>
  <si>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</si>
  <si>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</si>
  <si>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</si>
  <si>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</si>
  <si>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</si>
  <si>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</si>
  <si>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</si>
  <si>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</si>
  <si>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</si>
  <si>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</si>
  <si>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</si>
  <si>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</si>
  <si>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</si>
  <si>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</si>
  <si>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</si>
  <si>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</si>
  <si>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</si>
  <si>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</si>
  <si>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</si>
  <si>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</si>
  <si>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</si>
  <si>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</si>
  <si>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</si>
  <si>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</si>
  <si>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</si>
  <si>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</si>
  <si>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</si>
  <si>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</si>
  <si>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</si>
  <si>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</si>
  <si>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</si>
  <si>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</si>
  <si>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</si>
  <si>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</si>
  <si>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</si>
  <si>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</si>
  <si>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</si>
  <si>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</si>
  <si>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</si>
  <si>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</si>
  <si>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</si>
  <si>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</si>
  <si>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</si>
  <si>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</si>
  <si>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</si>
  <si>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</si>
  <si>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</si>
  <si>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</si>
  <si>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</si>
  <si>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</si>
  <si>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</si>
  <si>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</si>
  <si>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</si>
  <si>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3 (OCC-OR)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</si>
  <si>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</si>
  <si>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</si>
  <si>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</si>
  <si>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</si>
  <si>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</si>
  <si>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</si>
  <si>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</si>
  <si>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</si>
  <si>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</si>
  <si>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</si>
  <si>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</si>
  <si>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</si>
  <si>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</si>
  <si>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</si>
  <si>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CALLE 68 X CARRERA 38</t>
  </si>
  <si>
    <t>ADOLFREDO FLOREZ</t>
  </si>
  <si>
    <t>JULIO VASQUEZ</t>
  </si>
  <si>
    <t>IVAN FONSECA</t>
  </si>
  <si>
    <t>GEOVANNIS GONZALEZ</t>
  </si>
  <si>
    <t xml:space="preserve">VOL MAX </t>
  </si>
  <si>
    <t>7:15 - 8:15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</si>
</sst>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quotePrefix="1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0" fontId="11" fillId="0" borderId="6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20" fontId="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20" fontId="7" fillId="0" borderId="3" xfId="0" applyNumberFormat="1" applyFont="1" applyFill="1" applyBorder="1" applyAlignment="1" applyProtection="1">
      <alignment horizontal="center" vertical="center" wrapText="1"/>
    </xf>
    <xf numFmtId="1" fontId="2" fillId="0" borderId="4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20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/>
    </xf>
    <xf numFmtId="20" fontId="7" fillId="0" borderId="8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20" fontId="4" fillId="0" borderId="10" xfId="0" applyNumberFormat="1" applyFont="1" applyBorder="1" applyAlignment="1">
      <alignment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right" vertical="center"/>
    </xf>
    <xf numFmtId="0" fontId="6" fillId="0" borderId="18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2" xfId="0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14" fontId="1" fillId="0" borderId="10" xfId="0" applyNumberFormat="1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99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81.5</c:v>
                </c:pt>
                <c:pt idx="1">
                  <c:v>71</c:v>
                </c:pt>
                <c:pt idx="2">
                  <c:v>76</c:v>
                </c:pt>
                <c:pt idx="3">
                  <c:v>103.5</c:v>
                </c:pt>
                <c:pt idx="4">
                  <c:v>82</c:v>
                </c:pt>
                <c:pt idx="5">
                  <c:v>74</c:v>
                </c:pt>
                <c:pt idx="6">
                  <c:v>92</c:v>
                </c:pt>
                <c:pt idx="7">
                  <c:v>75.5</c:v>
                </c:pt>
                <c:pt idx="8">
                  <c:v>72</c:v>
                </c:pt>
                <c:pt idx="9">
                  <c:v>78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335832"/>
        <c:axId val="163163392"/>
      </c:barChart>
      <c:catAx>
        <c:axId val="163335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30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16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63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335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208.5</c:v>
                </c:pt>
                <c:pt idx="1">
                  <c:v>207</c:v>
                </c:pt>
                <c:pt idx="2">
                  <c:v>213.5</c:v>
                </c:pt>
                <c:pt idx="3">
                  <c:v>154.5</c:v>
                </c:pt>
                <c:pt idx="4">
                  <c:v>180.5</c:v>
                </c:pt>
                <c:pt idx="5">
                  <c:v>183.5</c:v>
                </c:pt>
                <c:pt idx="6">
                  <c:v>230</c:v>
                </c:pt>
                <c:pt idx="7">
                  <c:v>155</c:v>
                </c:pt>
                <c:pt idx="8">
                  <c:v>207</c:v>
                </c:pt>
                <c:pt idx="9">
                  <c:v>217.5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21128"/>
        <c:axId val="164712904"/>
      </c:barChart>
      <c:catAx>
        <c:axId val="163821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2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129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21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186</c:v>
                </c:pt>
                <c:pt idx="1">
                  <c:v>178</c:v>
                </c:pt>
                <c:pt idx="2">
                  <c:v>237</c:v>
                </c:pt>
                <c:pt idx="3">
                  <c:v>193</c:v>
                </c:pt>
                <c:pt idx="4">
                  <c:v>218</c:v>
                </c:pt>
                <c:pt idx="5">
                  <c:v>250.5</c:v>
                </c:pt>
                <c:pt idx="6">
                  <c:v>246</c:v>
                </c:pt>
                <c:pt idx="7">
                  <c:v>238</c:v>
                </c:pt>
                <c:pt idx="8">
                  <c:v>208</c:v>
                </c:pt>
                <c:pt idx="9">
                  <c:v>230</c:v>
                </c:pt>
                <c:pt idx="10">
                  <c:v>207</c:v>
                </c:pt>
                <c:pt idx="11">
                  <c:v>201.5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13688"/>
        <c:axId val="164714080"/>
      </c:barChart>
      <c:catAx>
        <c:axId val="164713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14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3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88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47E-2"/>
          <c:y val="0.21153978578091157"/>
          <c:w val="0.92653184328741933"/>
          <c:h val="0.50000313002760399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172.5</c:v>
                </c:pt>
                <c:pt idx="1">
                  <c:v>182</c:v>
                </c:pt>
                <c:pt idx="2">
                  <c:v>183</c:v>
                </c:pt>
                <c:pt idx="3">
                  <c:v>174.5</c:v>
                </c:pt>
                <c:pt idx="4">
                  <c:v>190.5</c:v>
                </c:pt>
                <c:pt idx="5">
                  <c:v>206</c:v>
                </c:pt>
                <c:pt idx="6">
                  <c:v>160</c:v>
                </c:pt>
                <c:pt idx="7">
                  <c:v>158.5</c:v>
                </c:pt>
                <c:pt idx="8">
                  <c:v>149.5</c:v>
                </c:pt>
                <c:pt idx="9">
                  <c:v>166</c:v>
                </c:pt>
                <c:pt idx="10">
                  <c:v>198.5</c:v>
                </c:pt>
                <c:pt idx="11">
                  <c:v>224</c:v>
                </c:pt>
                <c:pt idx="12">
                  <c:v>182.5</c:v>
                </c:pt>
                <c:pt idx="13">
                  <c:v>179.5</c:v>
                </c:pt>
                <c:pt idx="14">
                  <c:v>192</c:v>
                </c:pt>
                <c:pt idx="15">
                  <c:v>230.5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14864"/>
        <c:axId val="164715256"/>
      </c:barChart>
      <c:catAx>
        <c:axId val="16471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9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5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15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4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54E-2"/>
          <c:y val="0.22875963005278591"/>
          <c:w val="0.90847115734817985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572.5</c:v>
                </c:pt>
                <c:pt idx="1">
                  <c:v>614</c:v>
                </c:pt>
                <c:pt idx="2">
                  <c:v>589</c:v>
                </c:pt>
                <c:pt idx="3">
                  <c:v>559.5</c:v>
                </c:pt>
                <c:pt idx="4">
                  <c:v>496.5</c:v>
                </c:pt>
                <c:pt idx="5">
                  <c:v>502</c:v>
                </c:pt>
                <c:pt idx="6">
                  <c:v>567</c:v>
                </c:pt>
                <c:pt idx="7">
                  <c:v>464.5</c:v>
                </c:pt>
                <c:pt idx="8">
                  <c:v>511</c:v>
                </c:pt>
                <c:pt idx="9">
                  <c:v>523.5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716040"/>
        <c:axId val="164716432"/>
      </c:barChart>
      <c:catAx>
        <c:axId val="164716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16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716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187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531.5</c:v>
                </c:pt>
                <c:pt idx="1">
                  <c:v>536</c:v>
                </c:pt>
                <c:pt idx="2">
                  <c:v>587.5</c:v>
                </c:pt>
                <c:pt idx="3">
                  <c:v>512.5</c:v>
                </c:pt>
                <c:pt idx="4">
                  <c:v>560</c:v>
                </c:pt>
                <c:pt idx="5">
                  <c:v>564.5</c:v>
                </c:pt>
                <c:pt idx="6">
                  <c:v>603.5</c:v>
                </c:pt>
                <c:pt idx="7">
                  <c:v>595</c:v>
                </c:pt>
                <c:pt idx="8">
                  <c:v>588</c:v>
                </c:pt>
                <c:pt idx="9">
                  <c:v>658.5</c:v>
                </c:pt>
                <c:pt idx="10">
                  <c:v>582.5</c:v>
                </c:pt>
                <c:pt idx="11">
                  <c:v>549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60744"/>
        <c:axId val="164361136"/>
      </c:barChart>
      <c:catAx>
        <c:axId val="16436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6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61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60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444.5</c:v>
                </c:pt>
                <c:pt idx="1">
                  <c:v>483</c:v>
                </c:pt>
                <c:pt idx="2">
                  <c:v>476</c:v>
                </c:pt>
                <c:pt idx="3">
                  <c:v>487</c:v>
                </c:pt>
                <c:pt idx="4">
                  <c:v>530.5</c:v>
                </c:pt>
                <c:pt idx="5">
                  <c:v>529.5</c:v>
                </c:pt>
                <c:pt idx="6">
                  <c:v>451.5</c:v>
                </c:pt>
                <c:pt idx="7">
                  <c:v>462.5</c:v>
                </c:pt>
                <c:pt idx="8">
                  <c:v>413.5</c:v>
                </c:pt>
                <c:pt idx="9">
                  <c:v>425.5</c:v>
                </c:pt>
                <c:pt idx="10">
                  <c:v>440</c:v>
                </c:pt>
                <c:pt idx="11">
                  <c:v>487.5</c:v>
                </c:pt>
                <c:pt idx="12">
                  <c:v>486.5</c:v>
                </c:pt>
                <c:pt idx="13">
                  <c:v>451.5</c:v>
                </c:pt>
                <c:pt idx="14">
                  <c:v>480.5</c:v>
                </c:pt>
                <c:pt idx="15">
                  <c:v>518.5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4361920"/>
        <c:axId val="164362312"/>
      </c:barChart>
      <c:catAx>
        <c:axId val="16436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711"/>
              <c:y val="0.86624473229975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62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623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3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36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306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332</c:v>
                </c:pt>
                <c:pt idx="4">
                  <c:v>332.5</c:v>
                </c:pt>
                <c:pt idx="5">
                  <c:v>335.5</c:v>
                </c:pt>
                <c:pt idx="6">
                  <c:v>351.5</c:v>
                </c:pt>
                <c:pt idx="7">
                  <c:v>323.5</c:v>
                </c:pt>
                <c:pt idx="8">
                  <c:v>313.5</c:v>
                </c:pt>
                <c:pt idx="9">
                  <c:v>317.5</c:v>
                </c:pt>
                <c:pt idx="13">
                  <c:v>325</c:v>
                </c:pt>
                <c:pt idx="14">
                  <c:v>369.5</c:v>
                </c:pt>
                <c:pt idx="15">
                  <c:v>397.5</c:v>
                </c:pt>
                <c:pt idx="16">
                  <c:v>408</c:v>
                </c:pt>
                <c:pt idx="17">
                  <c:v>429</c:v>
                </c:pt>
                <c:pt idx="18">
                  <c:v>412.5</c:v>
                </c:pt>
                <c:pt idx="19">
                  <c:v>378</c:v>
                </c:pt>
                <c:pt idx="20">
                  <c:v>325.5</c:v>
                </c:pt>
                <c:pt idx="21">
                  <c:v>253.5</c:v>
                </c:pt>
                <c:pt idx="22">
                  <c:v>224</c:v>
                </c:pt>
                <c:pt idx="23">
                  <c:v>209.5</c:v>
                </c:pt>
                <c:pt idx="24">
                  <c:v>219</c:v>
                </c:pt>
                <c:pt idx="25">
                  <c:v>234.5</c:v>
                </c:pt>
                <c:pt idx="29">
                  <c:v>336</c:v>
                </c:pt>
                <c:pt idx="30">
                  <c:v>359</c:v>
                </c:pt>
                <c:pt idx="31">
                  <c:v>371.5</c:v>
                </c:pt>
                <c:pt idx="32">
                  <c:v>412</c:v>
                </c:pt>
                <c:pt idx="33">
                  <c:v>469.5</c:v>
                </c:pt>
                <c:pt idx="34">
                  <c:v>515.5</c:v>
                </c:pt>
                <c:pt idx="35">
                  <c:v>615.5</c:v>
                </c:pt>
                <c:pt idx="36">
                  <c:v>637.5</c:v>
                </c:pt>
                <c:pt idx="37">
                  <c:v>642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416.5</c:v>
                </c:pt>
                <c:pt idx="4">
                  <c:v>374</c:v>
                </c:pt>
                <c:pt idx="5">
                  <c:v>303</c:v>
                </c:pt>
                <c:pt idx="6">
                  <c:v>254.5</c:v>
                </c:pt>
                <c:pt idx="7">
                  <c:v>210.5</c:v>
                </c:pt>
                <c:pt idx="8">
                  <c:v>200.5</c:v>
                </c:pt>
                <c:pt idx="9">
                  <c:v>182</c:v>
                </c:pt>
                <c:pt idx="13">
                  <c:v>164.5</c:v>
                </c:pt>
                <c:pt idx="14">
                  <c:v>158.5</c:v>
                </c:pt>
                <c:pt idx="15">
                  <c:v>153</c:v>
                </c:pt>
                <c:pt idx="16">
                  <c:v>144.5</c:v>
                </c:pt>
                <c:pt idx="17">
                  <c:v>136</c:v>
                </c:pt>
                <c:pt idx="18">
                  <c:v>125</c:v>
                </c:pt>
                <c:pt idx="19">
                  <c:v>115</c:v>
                </c:pt>
                <c:pt idx="20">
                  <c:v>123</c:v>
                </c:pt>
                <c:pt idx="21">
                  <c:v>134</c:v>
                </c:pt>
                <c:pt idx="22">
                  <c:v>164</c:v>
                </c:pt>
                <c:pt idx="23">
                  <c:v>180</c:v>
                </c:pt>
                <c:pt idx="24">
                  <c:v>199.5</c:v>
                </c:pt>
                <c:pt idx="25">
                  <c:v>210.5</c:v>
                </c:pt>
                <c:pt idx="29">
                  <c:v>287</c:v>
                </c:pt>
                <c:pt idx="30">
                  <c:v>256.5</c:v>
                </c:pt>
                <c:pt idx="31">
                  <c:v>229.5</c:v>
                </c:pt>
                <c:pt idx="32">
                  <c:v>187</c:v>
                </c:pt>
                <c:pt idx="33">
                  <c:v>181</c:v>
                </c:pt>
                <c:pt idx="34">
                  <c:v>204</c:v>
                </c:pt>
                <c:pt idx="35">
                  <c:v>211.5</c:v>
                </c:pt>
                <c:pt idx="36">
                  <c:v>203</c:v>
                </c:pt>
                <c:pt idx="37">
                  <c:v>199.5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803</c:v>
                </c:pt>
                <c:pt idx="4">
                  <c:v>797</c:v>
                </c:pt>
                <c:pt idx="5">
                  <c:v>776.5</c:v>
                </c:pt>
                <c:pt idx="6">
                  <c:v>770.5</c:v>
                </c:pt>
                <c:pt idx="7">
                  <c:v>747</c:v>
                </c:pt>
                <c:pt idx="8">
                  <c:v>755</c:v>
                </c:pt>
                <c:pt idx="9">
                  <c:v>757</c:v>
                </c:pt>
                <c:pt idx="13">
                  <c:v>689</c:v>
                </c:pt>
                <c:pt idx="14">
                  <c:v>718.5</c:v>
                </c:pt>
                <c:pt idx="15">
                  <c:v>718.5</c:v>
                </c:pt>
                <c:pt idx="16">
                  <c:v>715</c:v>
                </c:pt>
                <c:pt idx="17">
                  <c:v>694</c:v>
                </c:pt>
                <c:pt idx="18">
                  <c:v>645.5</c:v>
                </c:pt>
                <c:pt idx="19">
                  <c:v>626</c:v>
                </c:pt>
                <c:pt idx="20">
                  <c:v>620.5</c:v>
                </c:pt>
                <c:pt idx="21">
                  <c:v>641</c:v>
                </c:pt>
                <c:pt idx="22">
                  <c:v>680.5</c:v>
                </c:pt>
                <c:pt idx="23">
                  <c:v>691.5</c:v>
                </c:pt>
                <c:pt idx="24">
                  <c:v>709.5</c:v>
                </c:pt>
                <c:pt idx="25">
                  <c:v>707.5</c:v>
                </c:pt>
                <c:pt idx="29">
                  <c:v>750.5</c:v>
                </c:pt>
                <c:pt idx="30">
                  <c:v>754.5</c:v>
                </c:pt>
                <c:pt idx="31">
                  <c:v>725</c:v>
                </c:pt>
                <c:pt idx="32">
                  <c:v>734</c:v>
                </c:pt>
                <c:pt idx="33">
                  <c:v>720</c:v>
                </c:pt>
                <c:pt idx="34">
                  <c:v>689</c:v>
                </c:pt>
                <c:pt idx="35">
                  <c:v>696</c:v>
                </c:pt>
                <c:pt idx="36">
                  <c:v>700.5</c:v>
                </c:pt>
                <c:pt idx="37">
                  <c:v>690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783.5</c:v>
                </c:pt>
                <c:pt idx="4">
                  <c:v>755.5</c:v>
                </c:pt>
                <c:pt idx="5">
                  <c:v>732</c:v>
                </c:pt>
                <c:pt idx="6">
                  <c:v>748.5</c:v>
                </c:pt>
                <c:pt idx="7">
                  <c:v>749</c:v>
                </c:pt>
                <c:pt idx="8">
                  <c:v>775.5</c:v>
                </c:pt>
                <c:pt idx="9">
                  <c:v>809.5</c:v>
                </c:pt>
                <c:pt idx="13">
                  <c:v>712</c:v>
                </c:pt>
                <c:pt idx="14">
                  <c:v>730</c:v>
                </c:pt>
                <c:pt idx="15">
                  <c:v>754</c:v>
                </c:pt>
                <c:pt idx="16">
                  <c:v>731</c:v>
                </c:pt>
                <c:pt idx="17">
                  <c:v>715</c:v>
                </c:pt>
                <c:pt idx="18">
                  <c:v>674</c:v>
                </c:pt>
                <c:pt idx="19">
                  <c:v>634</c:v>
                </c:pt>
                <c:pt idx="20">
                  <c:v>672.5</c:v>
                </c:pt>
                <c:pt idx="21">
                  <c:v>738</c:v>
                </c:pt>
                <c:pt idx="22">
                  <c:v>771</c:v>
                </c:pt>
                <c:pt idx="23">
                  <c:v>784.5</c:v>
                </c:pt>
                <c:pt idx="24">
                  <c:v>778</c:v>
                </c:pt>
                <c:pt idx="25">
                  <c:v>784.5</c:v>
                </c:pt>
                <c:pt idx="29">
                  <c:v>794</c:v>
                </c:pt>
                <c:pt idx="30">
                  <c:v>826</c:v>
                </c:pt>
                <c:pt idx="31">
                  <c:v>898.5</c:v>
                </c:pt>
                <c:pt idx="32">
                  <c:v>907.5</c:v>
                </c:pt>
                <c:pt idx="33">
                  <c:v>952.5</c:v>
                </c:pt>
                <c:pt idx="34">
                  <c:v>942.5</c:v>
                </c:pt>
                <c:pt idx="35">
                  <c:v>922</c:v>
                </c:pt>
                <c:pt idx="36">
                  <c:v>883</c:v>
                </c:pt>
                <c:pt idx="37">
                  <c:v>846.5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2335</c:v>
                </c:pt>
                <c:pt idx="4">
                  <c:v>2259</c:v>
                </c:pt>
                <c:pt idx="5">
                  <c:v>2147</c:v>
                </c:pt>
                <c:pt idx="6">
                  <c:v>2125</c:v>
                </c:pt>
                <c:pt idx="7">
                  <c:v>2030</c:v>
                </c:pt>
                <c:pt idx="8">
                  <c:v>2044.5</c:v>
                </c:pt>
                <c:pt idx="9">
                  <c:v>2066</c:v>
                </c:pt>
                <c:pt idx="13">
                  <c:v>1890.5</c:v>
                </c:pt>
                <c:pt idx="14">
                  <c:v>1976.5</c:v>
                </c:pt>
                <c:pt idx="15">
                  <c:v>2023</c:v>
                </c:pt>
                <c:pt idx="16">
                  <c:v>1998.5</c:v>
                </c:pt>
                <c:pt idx="17">
                  <c:v>1974</c:v>
                </c:pt>
                <c:pt idx="18">
                  <c:v>1857</c:v>
                </c:pt>
                <c:pt idx="19">
                  <c:v>1753</c:v>
                </c:pt>
                <c:pt idx="20">
                  <c:v>1741.5</c:v>
                </c:pt>
                <c:pt idx="21">
                  <c:v>1766.5</c:v>
                </c:pt>
                <c:pt idx="22">
                  <c:v>1839.5</c:v>
                </c:pt>
                <c:pt idx="23">
                  <c:v>1865.5</c:v>
                </c:pt>
                <c:pt idx="24">
                  <c:v>1906</c:v>
                </c:pt>
                <c:pt idx="25">
                  <c:v>1937</c:v>
                </c:pt>
                <c:pt idx="29">
                  <c:v>2167.5</c:v>
                </c:pt>
                <c:pt idx="30">
                  <c:v>2196</c:v>
                </c:pt>
                <c:pt idx="31">
                  <c:v>2224.5</c:v>
                </c:pt>
                <c:pt idx="32">
                  <c:v>2240.5</c:v>
                </c:pt>
                <c:pt idx="33">
                  <c:v>2323</c:v>
                </c:pt>
                <c:pt idx="34">
                  <c:v>2351</c:v>
                </c:pt>
                <c:pt idx="35">
                  <c:v>2445</c:v>
                </c:pt>
                <c:pt idx="36">
                  <c:v>2424</c:v>
                </c:pt>
                <c:pt idx="37">
                  <c:v>2378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363488"/>
        <c:axId val="164363880"/>
      </c:lineChart>
      <c:catAx>
        <c:axId val="16436348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363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3638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1643634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311" r="0.75000000000000311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485313494628792E-2"/>
          <c:y val="0.20479440069991281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67.5</c:v>
                </c:pt>
                <c:pt idx="1">
                  <c:v>79</c:v>
                </c:pt>
                <c:pt idx="2">
                  <c:v>86</c:v>
                </c:pt>
                <c:pt idx="3">
                  <c:v>92.5</c:v>
                </c:pt>
                <c:pt idx="4">
                  <c:v>112</c:v>
                </c:pt>
                <c:pt idx="5">
                  <c:v>107</c:v>
                </c:pt>
                <c:pt idx="6">
                  <c:v>96.5</c:v>
                </c:pt>
                <c:pt idx="7">
                  <c:v>113.5</c:v>
                </c:pt>
                <c:pt idx="8">
                  <c:v>95.5</c:v>
                </c:pt>
                <c:pt idx="9">
                  <c:v>72.5</c:v>
                </c:pt>
                <c:pt idx="10">
                  <c:v>44</c:v>
                </c:pt>
                <c:pt idx="11">
                  <c:v>41.5</c:v>
                </c:pt>
                <c:pt idx="12">
                  <c:v>66</c:v>
                </c:pt>
                <c:pt idx="13">
                  <c:v>58</c:v>
                </c:pt>
                <c:pt idx="14">
                  <c:v>53.5</c:v>
                </c:pt>
                <c:pt idx="15">
                  <c:v>57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476296"/>
        <c:axId val="163476680"/>
      </c:barChart>
      <c:catAx>
        <c:axId val="163476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89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76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76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476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79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82</c:v>
                </c:pt>
                <c:pt idx="1">
                  <c:v>88.5</c:v>
                </c:pt>
                <c:pt idx="2">
                  <c:v>85.5</c:v>
                </c:pt>
                <c:pt idx="3">
                  <c:v>80</c:v>
                </c:pt>
                <c:pt idx="4">
                  <c:v>105</c:v>
                </c:pt>
                <c:pt idx="5">
                  <c:v>101</c:v>
                </c:pt>
                <c:pt idx="6">
                  <c:v>126</c:v>
                </c:pt>
                <c:pt idx="7">
                  <c:v>137.5</c:v>
                </c:pt>
                <c:pt idx="8">
                  <c:v>151</c:v>
                </c:pt>
                <c:pt idx="9">
                  <c:v>201</c:v>
                </c:pt>
                <c:pt idx="10">
                  <c:v>148</c:v>
                </c:pt>
                <c:pt idx="11">
                  <c:v>142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46720"/>
        <c:axId val="163547104"/>
      </c:barChart>
      <c:catAx>
        <c:axId val="16354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4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471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4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103.5</c:v>
                </c:pt>
                <c:pt idx="1">
                  <c:v>136</c:v>
                </c:pt>
                <c:pt idx="2">
                  <c:v>98</c:v>
                </c:pt>
                <c:pt idx="3">
                  <c:v>79</c:v>
                </c:pt>
                <c:pt idx="4">
                  <c:v>61</c:v>
                </c:pt>
                <c:pt idx="5">
                  <c:v>65</c:v>
                </c:pt>
                <c:pt idx="6">
                  <c:v>49.5</c:v>
                </c:pt>
                <c:pt idx="7">
                  <c:v>35</c:v>
                </c:pt>
                <c:pt idx="8">
                  <c:v>51</c:v>
                </c:pt>
                <c:pt idx="9">
                  <c:v>46.5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577464"/>
        <c:axId val="164191648"/>
      </c:barChart>
      <c:catAx>
        <c:axId val="163577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419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1916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577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71.5</c:v>
                </c:pt>
                <c:pt idx="1">
                  <c:v>68.5</c:v>
                </c:pt>
                <c:pt idx="2">
                  <c:v>90.5</c:v>
                </c:pt>
                <c:pt idx="3">
                  <c:v>56.5</c:v>
                </c:pt>
                <c:pt idx="4">
                  <c:v>41</c:v>
                </c:pt>
                <c:pt idx="5">
                  <c:v>41.5</c:v>
                </c:pt>
                <c:pt idx="6">
                  <c:v>48</c:v>
                </c:pt>
                <c:pt idx="7">
                  <c:v>50.5</c:v>
                </c:pt>
                <c:pt idx="8">
                  <c:v>64</c:v>
                </c:pt>
                <c:pt idx="9">
                  <c:v>49</c:v>
                </c:pt>
                <c:pt idx="10">
                  <c:v>39.5</c:v>
                </c:pt>
                <c:pt idx="11">
                  <c:v>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75352"/>
        <c:axId val="163817600"/>
      </c:barChart>
      <c:catAx>
        <c:axId val="162075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1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17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75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7014"/>
          <c:w val="0.92769502452399788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43</c:v>
                </c:pt>
                <c:pt idx="1">
                  <c:v>45.5</c:v>
                </c:pt>
                <c:pt idx="2">
                  <c:v>36</c:v>
                </c:pt>
                <c:pt idx="3">
                  <c:v>40</c:v>
                </c:pt>
                <c:pt idx="4">
                  <c:v>37</c:v>
                </c:pt>
                <c:pt idx="5">
                  <c:v>40</c:v>
                </c:pt>
                <c:pt idx="6">
                  <c:v>27.5</c:v>
                </c:pt>
                <c:pt idx="7">
                  <c:v>31.5</c:v>
                </c:pt>
                <c:pt idx="8">
                  <c:v>26</c:v>
                </c:pt>
                <c:pt idx="9">
                  <c:v>30</c:v>
                </c:pt>
                <c:pt idx="10">
                  <c:v>35.5</c:v>
                </c:pt>
                <c:pt idx="11">
                  <c:v>42.5</c:v>
                </c:pt>
                <c:pt idx="12">
                  <c:v>56</c:v>
                </c:pt>
                <c:pt idx="13">
                  <c:v>46</c:v>
                </c:pt>
                <c:pt idx="14">
                  <c:v>55</c:v>
                </c:pt>
                <c:pt idx="15">
                  <c:v>53.5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74960"/>
        <c:axId val="163818384"/>
      </c:barChart>
      <c:catAx>
        <c:axId val="16207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1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18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7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67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'G-3'!$F$10:$F$19</c:f>
              <c:numCache>
                <c:formatCode>0</c:formatCode>
                <c:ptCount val="10"/>
                <c:pt idx="0">
                  <c:v>179</c:v>
                </c:pt>
                <c:pt idx="1">
                  <c:v>200</c:v>
                </c:pt>
                <c:pt idx="2">
                  <c:v>201.5</c:v>
                </c:pt>
                <c:pt idx="3">
                  <c:v>222.5</c:v>
                </c:pt>
                <c:pt idx="4">
                  <c:v>173</c:v>
                </c:pt>
                <c:pt idx="5">
                  <c:v>179.5</c:v>
                </c:pt>
                <c:pt idx="6">
                  <c:v>195.5</c:v>
                </c:pt>
                <c:pt idx="7">
                  <c:v>199</c:v>
                </c:pt>
                <c:pt idx="8">
                  <c:v>181</c:v>
                </c:pt>
                <c:pt idx="9">
                  <c:v>181.5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3819168"/>
        <c:axId val="163819560"/>
      </c:barChart>
      <c:catAx>
        <c:axId val="16381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19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19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9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1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44"/>
          <c:y val="3.26799471503982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'G-3'!$O$10:$O$21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'G-3'!$T$10:$T$21</c:f>
              <c:numCache>
                <c:formatCode>0</c:formatCode>
                <c:ptCount val="12"/>
                <c:pt idx="0">
                  <c:v>192</c:v>
                </c:pt>
                <c:pt idx="1">
                  <c:v>201</c:v>
                </c:pt>
                <c:pt idx="2">
                  <c:v>174.5</c:v>
                </c:pt>
                <c:pt idx="3">
                  <c:v>183</c:v>
                </c:pt>
                <c:pt idx="4">
                  <c:v>196</c:v>
                </c:pt>
                <c:pt idx="5">
                  <c:v>171.5</c:v>
                </c:pt>
                <c:pt idx="6">
                  <c:v>183.5</c:v>
                </c:pt>
                <c:pt idx="7">
                  <c:v>169</c:v>
                </c:pt>
                <c:pt idx="8">
                  <c:v>165</c:v>
                </c:pt>
                <c:pt idx="9">
                  <c:v>178.5</c:v>
                </c:pt>
                <c:pt idx="10">
                  <c:v>188</c:v>
                </c:pt>
                <c:pt idx="11">
                  <c:v>158.5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74568"/>
        <c:axId val="162071824"/>
      </c:barChart>
      <c:catAx>
        <c:axId val="16207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7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071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822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74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94822888283539"/>
          <c:y val="3.225806451612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57493188010913E-2"/>
          <c:y val="0.21290322580645277"/>
          <c:w val="0.92506811989100757"/>
          <c:h val="0.4967741935483873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'G-1'!$A$57:$A$72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('G-3'!$F$20:$F$22,'G-3'!$M$10:$M$22)</c:f>
              <c:numCache>
                <c:formatCode>0</c:formatCode>
                <c:ptCount val="16"/>
                <c:pt idx="0">
                  <c:v>161.5</c:v>
                </c:pt>
                <c:pt idx="1">
                  <c:v>176.5</c:v>
                </c:pt>
                <c:pt idx="2">
                  <c:v>171</c:v>
                </c:pt>
                <c:pt idx="3">
                  <c:v>180</c:v>
                </c:pt>
                <c:pt idx="4">
                  <c:v>191</c:v>
                </c:pt>
                <c:pt idx="5">
                  <c:v>176.5</c:v>
                </c:pt>
                <c:pt idx="6">
                  <c:v>167.5</c:v>
                </c:pt>
                <c:pt idx="7">
                  <c:v>159</c:v>
                </c:pt>
                <c:pt idx="8">
                  <c:v>142.5</c:v>
                </c:pt>
                <c:pt idx="9">
                  <c:v>157</c:v>
                </c:pt>
                <c:pt idx="10">
                  <c:v>162</c:v>
                </c:pt>
                <c:pt idx="11">
                  <c:v>179.5</c:v>
                </c:pt>
                <c:pt idx="12">
                  <c:v>182</c:v>
                </c:pt>
                <c:pt idx="13">
                  <c:v>168</c:v>
                </c:pt>
                <c:pt idx="14">
                  <c:v>180</c:v>
                </c:pt>
                <c:pt idx="15">
                  <c:v>177.5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2072216"/>
        <c:axId val="163820344"/>
      </c:barChart>
      <c:catAx>
        <c:axId val="16207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94005449591275"/>
              <c:y val="0.87096774193548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3820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20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119891008174404E-3"/>
              <c:y val="0.1806451612903235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62072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3" r="0.750000000000003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6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9525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28575</xdr:colOff>
      <xdr:row>37</xdr:row>
      <xdr:rowOff>19050</xdr:rowOff>
    </xdr:from>
    <xdr:to>
      <xdr:col>21</xdr:col>
      <xdr:colOff>0</xdr:colOff>
      <xdr:row>46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46</xdr:row>
      <xdr:rowOff>57151</xdr:rowOff>
    </xdr:from>
    <xdr:to>
      <xdr:col>20</xdr:col>
      <xdr:colOff>390525</xdr:colOff>
      <xdr:row>54</xdr:row>
      <xdr:rowOff>142875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69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0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1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2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3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4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5775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5775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5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5776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5776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5776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5776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5776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6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5777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371475</xdr:colOff>
      <xdr:row>37</xdr:row>
      <xdr:rowOff>76201</xdr:rowOff>
    </xdr:to>
    <xdr:graphicFrame macro="">
      <xdr:nvGraphicFramePr>
        <xdr:cNvPr id="15777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390525</xdr:colOff>
      <xdr:row>56</xdr:row>
      <xdr:rowOff>76200</xdr:rowOff>
    </xdr:to>
    <xdr:graphicFrame macro="">
      <xdr:nvGraphicFramePr>
        <xdr:cNvPr id="15778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85726</xdr:rowOff>
    </xdr:from>
    <xdr:to>
      <xdr:col>20</xdr:col>
      <xdr:colOff>371475</xdr:colOff>
      <xdr:row>47</xdr:row>
      <xdr:rowOff>1</xdr:rowOff>
    </xdr:to>
    <xdr:graphicFrame macro="">
      <xdr:nvGraphicFramePr>
        <xdr:cNvPr id="157782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39735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240741</xdr:colOff>
      <xdr:row>0</xdr:row>
      <xdr:rowOff>157004</xdr:rowOff>
    </xdr:from>
    <xdr:to>
      <xdr:col>36</xdr:col>
      <xdr:colOff>20933</xdr:colOff>
      <xdr:row>5</xdr:row>
      <xdr:rowOff>83735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4615" y="157004"/>
          <a:ext cx="1664258" cy="837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12" zoomScaleNormal="100" workbookViewId="0">
      <selection activeCell="X18" sqref="X18:X19"/>
    </sheetView>
  </sheetViews>
  <sheetFormatPr baseColWidth="10" defaultColWidth="11.5703125" defaultRowHeight="12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16384" width="11.5703125" style="1"/>
  </cols>
  <sheetData>
    <row r="1" spans="1:21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1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2.75" customHeight="1" x14ac:dyDescent="0.2">
      <c r="A4" s="176" t="s">
        <v>54</v>
      </c>
      <c r="B4" s="176"/>
      <c r="C4" s="176"/>
      <c r="D4" s="26"/>
      <c r="E4" s="181" t="s">
        <v>60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1" ht="12.75" customHeight="1" x14ac:dyDescent="0.2">
      <c r="A5" s="177" t="s">
        <v>56</v>
      </c>
      <c r="B5" s="177"/>
      <c r="C5" s="177"/>
      <c r="D5" s="181" t="s">
        <v>150</v>
      </c>
      <c r="E5" s="181"/>
      <c r="F5" s="181"/>
      <c r="G5" s="181"/>
      <c r="H5" s="181"/>
      <c r="I5" s="177" t="s">
        <v>53</v>
      </c>
      <c r="J5" s="177"/>
      <c r="K5" s="177"/>
      <c r="L5" s="182">
        <v>325</v>
      </c>
      <c r="M5" s="182"/>
      <c r="N5" s="182"/>
      <c r="O5" s="12"/>
      <c r="P5" s="177" t="s">
        <v>57</v>
      </c>
      <c r="Q5" s="177"/>
      <c r="R5" s="177"/>
      <c r="S5" s="180" t="s">
        <v>63</v>
      </c>
      <c r="T5" s="180"/>
      <c r="U5" s="180"/>
    </row>
    <row r="6" spans="1:21" ht="12.75" customHeight="1" x14ac:dyDescent="0.2">
      <c r="A6" s="177" t="s">
        <v>55</v>
      </c>
      <c r="B6" s="177"/>
      <c r="C6" s="177"/>
      <c r="D6" s="178" t="s">
        <v>151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v>42758</v>
      </c>
      <c r="T6" s="191"/>
      <c r="U6" s="191"/>
    </row>
    <row r="7" spans="1:21" ht="11.2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1" ht="12.75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1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5"/>
    </row>
    <row r="10" spans="1:21" ht="24" customHeight="1" x14ac:dyDescent="0.2">
      <c r="A10" s="18" t="s">
        <v>11</v>
      </c>
      <c r="B10" s="46">
        <v>81</v>
      </c>
      <c r="C10" s="46">
        <v>41</v>
      </c>
      <c r="D10" s="46">
        <v>0</v>
      </c>
      <c r="E10" s="46">
        <v>0</v>
      </c>
      <c r="F10" s="6">
        <f t="shared" ref="F10:F22" si="0">B10*0.5+C10*1+D10*2+E10*2.5</f>
        <v>81.5</v>
      </c>
      <c r="G10" s="2"/>
      <c r="H10" s="19" t="s">
        <v>4</v>
      </c>
      <c r="I10" s="46">
        <v>57</v>
      </c>
      <c r="J10" s="46">
        <v>59</v>
      </c>
      <c r="K10" s="46">
        <v>0</v>
      </c>
      <c r="L10" s="46">
        <v>2</v>
      </c>
      <c r="M10" s="6">
        <f t="shared" ref="M10:M22" si="1">I10*0.5+J10*1+K10*2+L10*2.5</f>
        <v>92.5</v>
      </c>
      <c r="N10" s="9">
        <f>F20+F21+F22+M10</f>
        <v>325</v>
      </c>
      <c r="O10" s="19" t="s">
        <v>43</v>
      </c>
      <c r="P10" s="46">
        <v>50</v>
      </c>
      <c r="Q10" s="46">
        <v>57</v>
      </c>
      <c r="R10" s="46">
        <v>0</v>
      </c>
      <c r="S10" s="46">
        <v>0</v>
      </c>
      <c r="T10" s="6">
        <f t="shared" ref="T10:T21" si="2">P10*0.5+Q10*1+R10*2+S10*2.5</f>
        <v>82</v>
      </c>
      <c r="U10" s="36"/>
    </row>
    <row r="11" spans="1:21" ht="24" customHeight="1" x14ac:dyDescent="0.2">
      <c r="A11" s="18" t="s">
        <v>14</v>
      </c>
      <c r="B11" s="46">
        <v>77</v>
      </c>
      <c r="C11" s="46">
        <v>30</v>
      </c>
      <c r="D11" s="46">
        <v>0</v>
      </c>
      <c r="E11" s="46">
        <v>1</v>
      </c>
      <c r="F11" s="6">
        <f t="shared" si="0"/>
        <v>71</v>
      </c>
      <c r="G11" s="2"/>
      <c r="H11" s="19" t="s">
        <v>5</v>
      </c>
      <c r="I11" s="46">
        <v>77</v>
      </c>
      <c r="J11" s="46">
        <v>66</v>
      </c>
      <c r="K11" s="46">
        <v>0</v>
      </c>
      <c r="L11" s="46">
        <v>3</v>
      </c>
      <c r="M11" s="6">
        <f t="shared" si="1"/>
        <v>112</v>
      </c>
      <c r="N11" s="9">
        <f>F21+F22+M10+M11</f>
        <v>369.5</v>
      </c>
      <c r="O11" s="19" t="s">
        <v>44</v>
      </c>
      <c r="P11" s="46">
        <v>52</v>
      </c>
      <c r="Q11" s="46">
        <v>60</v>
      </c>
      <c r="R11" s="46">
        <v>0</v>
      </c>
      <c r="S11" s="46">
        <v>1</v>
      </c>
      <c r="T11" s="6">
        <f t="shared" si="2"/>
        <v>88.5</v>
      </c>
      <c r="U11" s="2"/>
    </row>
    <row r="12" spans="1:21" ht="24" customHeight="1" x14ac:dyDescent="0.2">
      <c r="A12" s="18" t="s">
        <v>17</v>
      </c>
      <c r="B12" s="46">
        <v>76</v>
      </c>
      <c r="C12" s="46">
        <v>38</v>
      </c>
      <c r="D12" s="46">
        <v>0</v>
      </c>
      <c r="E12" s="46">
        <v>0</v>
      </c>
      <c r="F12" s="6">
        <f t="shared" si="0"/>
        <v>76</v>
      </c>
      <c r="G12" s="2"/>
      <c r="H12" s="19" t="s">
        <v>6</v>
      </c>
      <c r="I12" s="46">
        <v>71</v>
      </c>
      <c r="J12" s="46">
        <v>69</v>
      </c>
      <c r="K12" s="46">
        <v>0</v>
      </c>
      <c r="L12" s="46">
        <v>1</v>
      </c>
      <c r="M12" s="6">
        <f t="shared" si="1"/>
        <v>107</v>
      </c>
      <c r="N12" s="2">
        <f>F22+M10+M11+M12</f>
        <v>397.5</v>
      </c>
      <c r="O12" s="19" t="s">
        <v>32</v>
      </c>
      <c r="P12" s="46">
        <v>54</v>
      </c>
      <c r="Q12" s="46">
        <v>51</v>
      </c>
      <c r="R12" s="46">
        <v>0</v>
      </c>
      <c r="S12" s="46">
        <v>3</v>
      </c>
      <c r="T12" s="6">
        <f t="shared" si="2"/>
        <v>85.5</v>
      </c>
      <c r="U12" s="2"/>
    </row>
    <row r="13" spans="1:21" ht="24" customHeight="1" x14ac:dyDescent="0.2">
      <c r="A13" s="18" t="s">
        <v>19</v>
      </c>
      <c r="B13" s="46">
        <v>57</v>
      </c>
      <c r="C13" s="46">
        <v>70</v>
      </c>
      <c r="D13" s="46">
        <v>0</v>
      </c>
      <c r="E13" s="46">
        <v>2</v>
      </c>
      <c r="F13" s="6">
        <f t="shared" si="0"/>
        <v>103.5</v>
      </c>
      <c r="G13" s="2">
        <f t="shared" ref="G13:G19" si="3">F10+F11+F12+F13</f>
        <v>332</v>
      </c>
      <c r="H13" s="19" t="s">
        <v>7</v>
      </c>
      <c r="I13" s="46">
        <v>61</v>
      </c>
      <c r="J13" s="46">
        <v>66</v>
      </c>
      <c r="K13" s="46">
        <v>0</v>
      </c>
      <c r="L13" s="46">
        <v>0</v>
      </c>
      <c r="M13" s="6">
        <f t="shared" si="1"/>
        <v>96.5</v>
      </c>
      <c r="N13" s="2">
        <f t="shared" ref="N13:N18" si="4">M10+M11+M12+M13</f>
        <v>408</v>
      </c>
      <c r="O13" s="19" t="s">
        <v>33</v>
      </c>
      <c r="P13" s="46">
        <v>55</v>
      </c>
      <c r="Q13" s="46">
        <v>45</v>
      </c>
      <c r="R13" s="46">
        <v>0</v>
      </c>
      <c r="S13" s="46">
        <v>3</v>
      </c>
      <c r="T13" s="6">
        <f t="shared" si="2"/>
        <v>80</v>
      </c>
      <c r="U13" s="2">
        <f t="shared" ref="U13:U21" si="5">T10+T11+T12+T13</f>
        <v>336</v>
      </c>
    </row>
    <row r="14" spans="1:21" ht="24" customHeight="1" x14ac:dyDescent="0.2">
      <c r="A14" s="18" t="s">
        <v>21</v>
      </c>
      <c r="B14" s="46">
        <v>72</v>
      </c>
      <c r="C14" s="46">
        <v>44</v>
      </c>
      <c r="D14" s="46">
        <v>1</v>
      </c>
      <c r="E14" s="46">
        <v>0</v>
      </c>
      <c r="F14" s="6">
        <f t="shared" si="0"/>
        <v>82</v>
      </c>
      <c r="G14" s="2">
        <f t="shared" si="3"/>
        <v>332.5</v>
      </c>
      <c r="H14" s="19" t="s">
        <v>9</v>
      </c>
      <c r="I14" s="46">
        <v>73</v>
      </c>
      <c r="J14" s="46">
        <v>72</v>
      </c>
      <c r="K14" s="46">
        <v>0</v>
      </c>
      <c r="L14" s="46">
        <v>2</v>
      </c>
      <c r="M14" s="6">
        <f t="shared" si="1"/>
        <v>113.5</v>
      </c>
      <c r="N14" s="2">
        <f t="shared" si="4"/>
        <v>429</v>
      </c>
      <c r="O14" s="19" t="s">
        <v>29</v>
      </c>
      <c r="P14" s="45">
        <v>83</v>
      </c>
      <c r="Q14" s="45">
        <v>61</v>
      </c>
      <c r="R14" s="45">
        <v>0</v>
      </c>
      <c r="S14" s="45">
        <v>1</v>
      </c>
      <c r="T14" s="6">
        <f t="shared" si="2"/>
        <v>105</v>
      </c>
      <c r="U14" s="2">
        <f t="shared" si="5"/>
        <v>359</v>
      </c>
    </row>
    <row r="15" spans="1:21" ht="24" customHeight="1" x14ac:dyDescent="0.2">
      <c r="A15" s="18" t="s">
        <v>23</v>
      </c>
      <c r="B15" s="46">
        <v>43</v>
      </c>
      <c r="C15" s="46">
        <v>50</v>
      </c>
      <c r="D15" s="46">
        <v>0</v>
      </c>
      <c r="E15" s="46">
        <v>1</v>
      </c>
      <c r="F15" s="6">
        <f t="shared" si="0"/>
        <v>74</v>
      </c>
      <c r="G15" s="2">
        <f t="shared" si="3"/>
        <v>335.5</v>
      </c>
      <c r="H15" s="19" t="s">
        <v>12</v>
      </c>
      <c r="I15" s="46">
        <v>56</v>
      </c>
      <c r="J15" s="46">
        <v>65</v>
      </c>
      <c r="K15" s="46">
        <v>0</v>
      </c>
      <c r="L15" s="46">
        <v>1</v>
      </c>
      <c r="M15" s="6">
        <f t="shared" si="1"/>
        <v>95.5</v>
      </c>
      <c r="N15" s="2">
        <f t="shared" si="4"/>
        <v>412.5</v>
      </c>
      <c r="O15" s="18" t="s">
        <v>30</v>
      </c>
      <c r="P15" s="46">
        <v>87</v>
      </c>
      <c r="Q15" s="46">
        <v>55</v>
      </c>
      <c r="R15" s="45">
        <v>0</v>
      </c>
      <c r="S15" s="46">
        <v>1</v>
      </c>
      <c r="T15" s="6">
        <f t="shared" si="2"/>
        <v>101</v>
      </c>
      <c r="U15" s="2">
        <f t="shared" si="5"/>
        <v>371.5</v>
      </c>
    </row>
    <row r="16" spans="1:21" ht="24" customHeight="1" x14ac:dyDescent="0.2">
      <c r="A16" s="18" t="s">
        <v>39</v>
      </c>
      <c r="B16" s="46">
        <v>70</v>
      </c>
      <c r="C16" s="46">
        <v>52</v>
      </c>
      <c r="D16" s="46">
        <v>0</v>
      </c>
      <c r="E16" s="46">
        <v>2</v>
      </c>
      <c r="F16" s="6">
        <f t="shared" si="0"/>
        <v>92</v>
      </c>
      <c r="G16" s="2">
        <f t="shared" si="3"/>
        <v>351.5</v>
      </c>
      <c r="H16" s="19" t="s">
        <v>15</v>
      </c>
      <c r="I16" s="46">
        <v>45</v>
      </c>
      <c r="J16" s="46">
        <v>50</v>
      </c>
      <c r="K16" s="46">
        <v>0</v>
      </c>
      <c r="L16" s="46">
        <v>0</v>
      </c>
      <c r="M16" s="6">
        <f t="shared" si="1"/>
        <v>72.5</v>
      </c>
      <c r="N16" s="2">
        <f t="shared" si="4"/>
        <v>378</v>
      </c>
      <c r="O16" s="19" t="s">
        <v>8</v>
      </c>
      <c r="P16" s="46">
        <v>130</v>
      </c>
      <c r="Q16" s="46">
        <v>61</v>
      </c>
      <c r="R16" s="46">
        <v>0</v>
      </c>
      <c r="S16" s="46">
        <v>0</v>
      </c>
      <c r="T16" s="6">
        <f t="shared" si="2"/>
        <v>126</v>
      </c>
      <c r="U16" s="2">
        <f t="shared" si="5"/>
        <v>412</v>
      </c>
    </row>
    <row r="17" spans="1:21" ht="24" customHeight="1" x14ac:dyDescent="0.2">
      <c r="A17" s="18" t="s">
        <v>40</v>
      </c>
      <c r="B17" s="46">
        <v>43</v>
      </c>
      <c r="C17" s="46">
        <v>44</v>
      </c>
      <c r="D17" s="46">
        <v>0</v>
      </c>
      <c r="E17" s="46">
        <v>4</v>
      </c>
      <c r="F17" s="6">
        <f t="shared" si="0"/>
        <v>75.5</v>
      </c>
      <c r="G17" s="2">
        <f t="shared" si="3"/>
        <v>323.5</v>
      </c>
      <c r="H17" s="19" t="s">
        <v>18</v>
      </c>
      <c r="I17" s="46">
        <v>26</v>
      </c>
      <c r="J17" s="46">
        <v>31</v>
      </c>
      <c r="K17" s="46">
        <v>0</v>
      </c>
      <c r="L17" s="46">
        <v>0</v>
      </c>
      <c r="M17" s="6">
        <f t="shared" si="1"/>
        <v>44</v>
      </c>
      <c r="N17" s="2">
        <f t="shared" si="4"/>
        <v>325.5</v>
      </c>
      <c r="O17" s="19" t="s">
        <v>10</v>
      </c>
      <c r="P17" s="46">
        <v>136</v>
      </c>
      <c r="Q17" s="46">
        <v>67</v>
      </c>
      <c r="R17" s="46">
        <v>0</v>
      </c>
      <c r="S17" s="46">
        <v>1</v>
      </c>
      <c r="T17" s="6">
        <f t="shared" si="2"/>
        <v>137.5</v>
      </c>
      <c r="U17" s="2">
        <f t="shared" si="5"/>
        <v>469.5</v>
      </c>
    </row>
    <row r="18" spans="1:21" ht="24" customHeight="1" x14ac:dyDescent="0.2">
      <c r="A18" s="18" t="s">
        <v>41</v>
      </c>
      <c r="B18" s="46">
        <v>48</v>
      </c>
      <c r="C18" s="46">
        <v>48</v>
      </c>
      <c r="D18" s="46">
        <v>0</v>
      </c>
      <c r="E18" s="46">
        <v>0</v>
      </c>
      <c r="F18" s="6">
        <f t="shared" si="0"/>
        <v>72</v>
      </c>
      <c r="G18" s="2">
        <f t="shared" si="3"/>
        <v>313.5</v>
      </c>
      <c r="H18" s="19" t="s">
        <v>20</v>
      </c>
      <c r="I18" s="46">
        <v>29</v>
      </c>
      <c r="J18" s="46">
        <v>27</v>
      </c>
      <c r="K18" s="46">
        <v>0</v>
      </c>
      <c r="L18" s="46">
        <v>0</v>
      </c>
      <c r="M18" s="6">
        <f t="shared" si="1"/>
        <v>41.5</v>
      </c>
      <c r="N18" s="2">
        <f t="shared" si="4"/>
        <v>253.5</v>
      </c>
      <c r="O18" s="19" t="s">
        <v>13</v>
      </c>
      <c r="P18" s="46">
        <v>146</v>
      </c>
      <c r="Q18" s="46">
        <v>78</v>
      </c>
      <c r="R18" s="46">
        <v>0</v>
      </c>
      <c r="S18" s="46">
        <v>0</v>
      </c>
      <c r="T18" s="6">
        <f t="shared" si="2"/>
        <v>151</v>
      </c>
      <c r="U18" s="2">
        <f t="shared" si="5"/>
        <v>515.5</v>
      </c>
    </row>
    <row r="19" spans="1:21" ht="24" customHeight="1" thickBot="1" x14ac:dyDescent="0.25">
      <c r="A19" s="21" t="s">
        <v>42</v>
      </c>
      <c r="B19" s="47">
        <v>42</v>
      </c>
      <c r="C19" s="47">
        <v>57</v>
      </c>
      <c r="D19" s="47">
        <v>0</v>
      </c>
      <c r="E19" s="47">
        <v>0</v>
      </c>
      <c r="F19" s="7">
        <f t="shared" si="0"/>
        <v>78</v>
      </c>
      <c r="G19" s="3">
        <f t="shared" si="3"/>
        <v>317.5</v>
      </c>
      <c r="H19" s="20" t="s">
        <v>22</v>
      </c>
      <c r="I19" s="45">
        <v>30</v>
      </c>
      <c r="J19" s="45">
        <v>51</v>
      </c>
      <c r="K19" s="45">
        <v>0</v>
      </c>
      <c r="L19" s="45">
        <v>0</v>
      </c>
      <c r="M19" s="6">
        <f t="shared" si="1"/>
        <v>66</v>
      </c>
      <c r="N19" s="2">
        <f>M16+M17+M18+M19</f>
        <v>224</v>
      </c>
      <c r="O19" s="19" t="s">
        <v>16</v>
      </c>
      <c r="P19" s="46">
        <v>219</v>
      </c>
      <c r="Q19" s="46">
        <v>89</v>
      </c>
      <c r="R19" s="46">
        <v>0</v>
      </c>
      <c r="S19" s="46">
        <v>1</v>
      </c>
      <c r="T19" s="6">
        <f t="shared" si="2"/>
        <v>201</v>
      </c>
      <c r="U19" s="2">
        <f t="shared" si="5"/>
        <v>615.5</v>
      </c>
    </row>
    <row r="20" spans="1:21" ht="24" customHeight="1" x14ac:dyDescent="0.2">
      <c r="A20" s="19" t="s">
        <v>27</v>
      </c>
      <c r="B20" s="45">
        <v>39</v>
      </c>
      <c r="C20" s="45">
        <v>48</v>
      </c>
      <c r="D20" s="45">
        <v>0</v>
      </c>
      <c r="E20" s="45">
        <v>0</v>
      </c>
      <c r="F20" s="8">
        <f t="shared" si="0"/>
        <v>67.5</v>
      </c>
      <c r="G20" s="35"/>
      <c r="H20" s="19" t="s">
        <v>24</v>
      </c>
      <c r="I20" s="46">
        <v>33</v>
      </c>
      <c r="J20" s="46">
        <v>34</v>
      </c>
      <c r="K20" s="46">
        <v>0</v>
      </c>
      <c r="L20" s="46">
        <v>3</v>
      </c>
      <c r="M20" s="8">
        <f t="shared" si="1"/>
        <v>58</v>
      </c>
      <c r="N20" s="2">
        <f>M17+M18+M19+M20</f>
        <v>209.5</v>
      </c>
      <c r="O20" s="19" t="s">
        <v>45</v>
      </c>
      <c r="P20" s="45">
        <v>145</v>
      </c>
      <c r="Q20" s="45">
        <v>73</v>
      </c>
      <c r="R20" s="46">
        <v>0</v>
      </c>
      <c r="S20" s="45">
        <v>1</v>
      </c>
      <c r="T20" s="8">
        <f t="shared" si="2"/>
        <v>148</v>
      </c>
      <c r="U20" s="2">
        <f t="shared" si="5"/>
        <v>637.5</v>
      </c>
    </row>
    <row r="21" spans="1:21" ht="24" customHeight="1" thickBot="1" x14ac:dyDescent="0.25">
      <c r="A21" s="19" t="s">
        <v>28</v>
      </c>
      <c r="B21" s="46">
        <v>49</v>
      </c>
      <c r="C21" s="46">
        <v>52</v>
      </c>
      <c r="D21" s="46">
        <v>0</v>
      </c>
      <c r="E21" s="46">
        <v>1</v>
      </c>
      <c r="F21" s="6">
        <f t="shared" si="0"/>
        <v>79</v>
      </c>
      <c r="G21" s="36"/>
      <c r="H21" s="20" t="s">
        <v>25</v>
      </c>
      <c r="I21" s="46">
        <v>37</v>
      </c>
      <c r="J21" s="46">
        <v>35</v>
      </c>
      <c r="K21" s="46">
        <v>0</v>
      </c>
      <c r="L21" s="46">
        <v>0</v>
      </c>
      <c r="M21" s="6">
        <f t="shared" si="1"/>
        <v>53.5</v>
      </c>
      <c r="N21" s="2">
        <f>M18+M19+M20+M21</f>
        <v>219</v>
      </c>
      <c r="O21" s="21" t="s">
        <v>46</v>
      </c>
      <c r="P21" s="47">
        <v>150</v>
      </c>
      <c r="Q21" s="47">
        <v>67</v>
      </c>
      <c r="R21" s="47">
        <v>0</v>
      </c>
      <c r="S21" s="47">
        <v>0</v>
      </c>
      <c r="T21" s="7">
        <f t="shared" si="2"/>
        <v>142</v>
      </c>
      <c r="U21" s="3">
        <f>T18+T19+T20+T21</f>
        <v>642</v>
      </c>
    </row>
    <row r="22" spans="1:21" ht="24" customHeight="1" thickBot="1" x14ac:dyDescent="0.25">
      <c r="A22" s="19" t="s">
        <v>1</v>
      </c>
      <c r="B22" s="46">
        <v>44</v>
      </c>
      <c r="C22" s="46">
        <v>54</v>
      </c>
      <c r="D22" s="46">
        <v>0</v>
      </c>
      <c r="E22" s="46">
        <v>4</v>
      </c>
      <c r="F22" s="6">
        <f t="shared" si="0"/>
        <v>86</v>
      </c>
      <c r="G22" s="2"/>
      <c r="H22" s="21" t="s">
        <v>26</v>
      </c>
      <c r="I22" s="47">
        <v>39</v>
      </c>
      <c r="J22" s="47">
        <v>35</v>
      </c>
      <c r="K22" s="47">
        <v>0</v>
      </c>
      <c r="L22" s="47">
        <v>1</v>
      </c>
      <c r="M22" s="6">
        <f t="shared" si="1"/>
        <v>57</v>
      </c>
      <c r="N22" s="3">
        <f>M19+M20+M21+M22</f>
        <v>234.5</v>
      </c>
      <c r="O22" s="19"/>
      <c r="P22" s="45"/>
      <c r="Q22" s="45"/>
      <c r="R22" s="45"/>
      <c r="S22" s="45"/>
      <c r="T22" s="8"/>
      <c r="U22" s="34"/>
    </row>
    <row r="23" spans="1:21" ht="1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351.5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429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642</v>
      </c>
    </row>
    <row r="24" spans="1:21" ht="15" customHeight="1" x14ac:dyDescent="0.2">
      <c r="A24" s="168"/>
      <c r="B24" s="169"/>
      <c r="C24" s="82" t="s">
        <v>73</v>
      </c>
      <c r="D24" s="86"/>
      <c r="E24" s="86"/>
      <c r="F24" s="87" t="s">
        <v>156</v>
      </c>
      <c r="G24" s="88"/>
      <c r="H24" s="168"/>
      <c r="I24" s="169"/>
      <c r="J24" s="82" t="s">
        <v>73</v>
      </c>
      <c r="K24" s="86"/>
      <c r="L24" s="86"/>
      <c r="M24" s="87" t="s">
        <v>67</v>
      </c>
      <c r="N24" s="88"/>
      <c r="O24" s="168"/>
      <c r="P24" s="169"/>
      <c r="Q24" s="82" t="s">
        <v>73</v>
      </c>
      <c r="R24" s="86"/>
      <c r="S24" s="86"/>
      <c r="T24" s="87" t="s">
        <v>72</v>
      </c>
      <c r="U24" s="88"/>
    </row>
    <row r="25" spans="1:21" ht="1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1" ht="12.75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1" ht="12.7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1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1" t="s">
        <v>27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1" t="s">
        <v>28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1" t="s">
        <v>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1" t="s">
        <v>4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1" t="s">
        <v>5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1" t="s">
        <v>6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1" t="s">
        <v>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1" t="s">
        <v>9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1" t="s">
        <v>12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1" t="s">
        <v>15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1" t="s">
        <v>18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1" t="s">
        <v>20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1" t="s">
        <v>22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1" t="s">
        <v>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1" t="s">
        <v>25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1" t="s">
        <v>26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25" right="0.25" top="0.31496062992125984" bottom="0.31496062992125984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15" zoomScaleNormal="100" workbookViewId="0">
      <selection activeCell="Y30" sqref="Y30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77" t="s">
        <v>56</v>
      </c>
      <c r="B5" s="177"/>
      <c r="C5" s="177"/>
      <c r="D5" s="181" t="str">
        <f>'G-1'!D5:H5</f>
        <v>CALLE 68 X CARRERA 38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325</v>
      </c>
      <c r="M5" s="182"/>
      <c r="N5" s="182"/>
      <c r="O5" s="12"/>
      <c r="P5" s="177" t="s">
        <v>57</v>
      </c>
      <c r="Q5" s="177"/>
      <c r="R5" s="177"/>
      <c r="S5" s="180" t="s">
        <v>61</v>
      </c>
      <c r="T5" s="180"/>
      <c r="U5" s="180"/>
    </row>
    <row r="6" spans="1:28" ht="12.75" customHeight="1" x14ac:dyDescent="0.2">
      <c r="A6" s="177" t="s">
        <v>55</v>
      </c>
      <c r="B6" s="177"/>
      <c r="C6" s="177"/>
      <c r="D6" s="192" t="s">
        <v>154</v>
      </c>
      <c r="E6" s="192"/>
      <c r="F6" s="192"/>
      <c r="G6" s="192"/>
      <c r="H6" s="192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42758</v>
      </c>
      <c r="T6" s="191"/>
      <c r="U6" s="191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v>110</v>
      </c>
      <c r="C10" s="46">
        <v>38</v>
      </c>
      <c r="D10" s="46">
        <v>4</v>
      </c>
      <c r="E10" s="46">
        <v>1</v>
      </c>
      <c r="F10" s="6">
        <f t="shared" ref="F10:F22" si="0">B10*0.5+C10*1+D10*2+E10*2.5</f>
        <v>103.5</v>
      </c>
      <c r="G10" s="2"/>
      <c r="H10" s="19" t="s">
        <v>4</v>
      </c>
      <c r="I10" s="46">
        <v>18</v>
      </c>
      <c r="J10" s="46">
        <v>27</v>
      </c>
      <c r="K10" s="46">
        <v>2</v>
      </c>
      <c r="L10" s="46">
        <v>0</v>
      </c>
      <c r="M10" s="6">
        <f t="shared" ref="M10:M22" si="1">I10*0.5+J10*1+K10*2+L10*2.5</f>
        <v>40</v>
      </c>
      <c r="N10" s="9">
        <f>F20+F21+F22+M10</f>
        <v>164.5</v>
      </c>
      <c r="O10" s="19" t="s">
        <v>43</v>
      </c>
      <c r="P10" s="46">
        <v>39</v>
      </c>
      <c r="Q10" s="46">
        <v>48</v>
      </c>
      <c r="R10" s="46">
        <v>2</v>
      </c>
      <c r="S10" s="46">
        <v>0</v>
      </c>
      <c r="T10" s="6">
        <f t="shared" ref="T10:T21" si="2">P10*0.5+Q10*1+R10*2+S10*2.5</f>
        <v>71.5</v>
      </c>
      <c r="U10" s="10"/>
      <c r="AB10" s="1"/>
    </row>
    <row r="11" spans="1:28" ht="24" customHeight="1" x14ac:dyDescent="0.2">
      <c r="A11" s="18" t="s">
        <v>14</v>
      </c>
      <c r="B11" s="46">
        <v>153</v>
      </c>
      <c r="C11" s="46">
        <v>51</v>
      </c>
      <c r="D11" s="46">
        <v>3</v>
      </c>
      <c r="E11" s="46">
        <v>1</v>
      </c>
      <c r="F11" s="6">
        <f t="shared" si="0"/>
        <v>136</v>
      </c>
      <c r="G11" s="2"/>
      <c r="H11" s="19" t="s">
        <v>5</v>
      </c>
      <c r="I11" s="46">
        <v>17</v>
      </c>
      <c r="J11" s="46">
        <v>22</v>
      </c>
      <c r="K11" s="46">
        <v>2</v>
      </c>
      <c r="L11" s="46">
        <v>1</v>
      </c>
      <c r="M11" s="6">
        <f t="shared" si="1"/>
        <v>37</v>
      </c>
      <c r="N11" s="9">
        <f>F21+F22+M10+M11</f>
        <v>158.5</v>
      </c>
      <c r="O11" s="19" t="s">
        <v>44</v>
      </c>
      <c r="P11" s="46">
        <v>45</v>
      </c>
      <c r="Q11" s="46">
        <v>40</v>
      </c>
      <c r="R11" s="46">
        <v>3</v>
      </c>
      <c r="S11" s="46">
        <v>0</v>
      </c>
      <c r="T11" s="6">
        <f t="shared" si="2"/>
        <v>68.5</v>
      </c>
      <c r="U11" s="2"/>
      <c r="AB11" s="1"/>
    </row>
    <row r="12" spans="1:28" ht="24" customHeight="1" x14ac:dyDescent="0.2">
      <c r="A12" s="18" t="s">
        <v>17</v>
      </c>
      <c r="B12" s="46">
        <v>96</v>
      </c>
      <c r="C12" s="46">
        <v>44</v>
      </c>
      <c r="D12" s="46">
        <v>3</v>
      </c>
      <c r="E12" s="46">
        <v>0</v>
      </c>
      <c r="F12" s="6">
        <f t="shared" si="0"/>
        <v>98</v>
      </c>
      <c r="G12" s="2"/>
      <c r="H12" s="19" t="s">
        <v>6</v>
      </c>
      <c r="I12" s="46">
        <v>26</v>
      </c>
      <c r="J12" s="46">
        <v>23</v>
      </c>
      <c r="K12" s="46">
        <v>2</v>
      </c>
      <c r="L12" s="46">
        <v>0</v>
      </c>
      <c r="M12" s="6">
        <f t="shared" si="1"/>
        <v>40</v>
      </c>
      <c r="N12" s="2">
        <f>F22+M10+M11+M12</f>
        <v>153</v>
      </c>
      <c r="O12" s="19" t="s">
        <v>32</v>
      </c>
      <c r="P12" s="46">
        <v>51</v>
      </c>
      <c r="Q12" s="46">
        <v>59</v>
      </c>
      <c r="R12" s="46">
        <v>3</v>
      </c>
      <c r="S12" s="46">
        <v>0</v>
      </c>
      <c r="T12" s="6">
        <f t="shared" si="2"/>
        <v>90.5</v>
      </c>
      <c r="U12" s="2"/>
      <c r="AB12" s="1"/>
    </row>
    <row r="13" spans="1:28" ht="24" customHeight="1" x14ac:dyDescent="0.2">
      <c r="A13" s="18" t="s">
        <v>19</v>
      </c>
      <c r="B13" s="46">
        <v>56</v>
      </c>
      <c r="C13" s="46">
        <v>45</v>
      </c>
      <c r="D13" s="46">
        <v>3</v>
      </c>
      <c r="E13" s="46">
        <v>0</v>
      </c>
      <c r="F13" s="6">
        <f t="shared" si="0"/>
        <v>79</v>
      </c>
      <c r="G13" s="2">
        <f t="shared" ref="G13:G19" si="3">F10+F11+F12+F13</f>
        <v>416.5</v>
      </c>
      <c r="H13" s="19" t="s">
        <v>7</v>
      </c>
      <c r="I13" s="46">
        <v>19</v>
      </c>
      <c r="J13" s="46">
        <v>11</v>
      </c>
      <c r="K13" s="46">
        <v>1</v>
      </c>
      <c r="L13" s="46">
        <v>2</v>
      </c>
      <c r="M13" s="6">
        <f t="shared" si="1"/>
        <v>27.5</v>
      </c>
      <c r="N13" s="2">
        <f t="shared" ref="N13:N18" si="4">M10+M11+M12+M13</f>
        <v>144.5</v>
      </c>
      <c r="O13" s="19" t="s">
        <v>33</v>
      </c>
      <c r="P13" s="46">
        <v>34</v>
      </c>
      <c r="Q13" s="46">
        <v>29</v>
      </c>
      <c r="R13" s="46">
        <v>4</v>
      </c>
      <c r="S13" s="46">
        <v>1</v>
      </c>
      <c r="T13" s="6">
        <f t="shared" si="2"/>
        <v>56.5</v>
      </c>
      <c r="U13" s="2">
        <f t="shared" ref="U13:U21" si="5">T10+T11+T12+T13</f>
        <v>287</v>
      </c>
      <c r="AB13" s="81">
        <v>212.5</v>
      </c>
    </row>
    <row r="14" spans="1:28" ht="24" customHeight="1" x14ac:dyDescent="0.2">
      <c r="A14" s="18" t="s">
        <v>21</v>
      </c>
      <c r="B14" s="46">
        <v>50</v>
      </c>
      <c r="C14" s="46">
        <v>32</v>
      </c>
      <c r="D14" s="46">
        <v>2</v>
      </c>
      <c r="E14" s="46">
        <v>0</v>
      </c>
      <c r="F14" s="6">
        <f t="shared" si="0"/>
        <v>61</v>
      </c>
      <c r="G14" s="2">
        <f t="shared" si="3"/>
        <v>374</v>
      </c>
      <c r="H14" s="19" t="s">
        <v>9</v>
      </c>
      <c r="I14" s="46">
        <v>23</v>
      </c>
      <c r="J14" s="46">
        <v>16</v>
      </c>
      <c r="K14" s="46">
        <v>2</v>
      </c>
      <c r="L14" s="46">
        <v>0</v>
      </c>
      <c r="M14" s="6">
        <f t="shared" si="1"/>
        <v>31.5</v>
      </c>
      <c r="N14" s="2">
        <f t="shared" si="4"/>
        <v>136</v>
      </c>
      <c r="O14" s="19" t="s">
        <v>29</v>
      </c>
      <c r="P14" s="46">
        <v>23</v>
      </c>
      <c r="Q14" s="46">
        <v>23</v>
      </c>
      <c r="R14" s="46">
        <v>2</v>
      </c>
      <c r="S14" s="46">
        <v>1</v>
      </c>
      <c r="T14" s="6">
        <f t="shared" si="2"/>
        <v>41</v>
      </c>
      <c r="U14" s="2">
        <f t="shared" si="5"/>
        <v>256.5</v>
      </c>
      <c r="AB14" s="81">
        <v>226</v>
      </c>
    </row>
    <row r="15" spans="1:28" ht="24" customHeight="1" x14ac:dyDescent="0.2">
      <c r="A15" s="18" t="s">
        <v>23</v>
      </c>
      <c r="B15" s="46">
        <v>52</v>
      </c>
      <c r="C15" s="46">
        <v>37</v>
      </c>
      <c r="D15" s="46">
        <v>1</v>
      </c>
      <c r="E15" s="46">
        <v>0</v>
      </c>
      <c r="F15" s="6">
        <f t="shared" si="0"/>
        <v>65</v>
      </c>
      <c r="G15" s="2">
        <f t="shared" si="3"/>
        <v>303</v>
      </c>
      <c r="H15" s="19" t="s">
        <v>12</v>
      </c>
      <c r="I15" s="46">
        <v>20</v>
      </c>
      <c r="J15" s="46">
        <v>14</v>
      </c>
      <c r="K15" s="46">
        <v>1</v>
      </c>
      <c r="L15" s="46">
        <v>0</v>
      </c>
      <c r="M15" s="6">
        <f t="shared" si="1"/>
        <v>26</v>
      </c>
      <c r="N15" s="2">
        <f t="shared" si="4"/>
        <v>125</v>
      </c>
      <c r="O15" s="18" t="s">
        <v>30</v>
      </c>
      <c r="P15" s="45">
        <v>31</v>
      </c>
      <c r="Q15" s="45">
        <v>24</v>
      </c>
      <c r="R15" s="45">
        <v>1</v>
      </c>
      <c r="S15" s="45">
        <v>0</v>
      </c>
      <c r="T15" s="6">
        <f t="shared" si="2"/>
        <v>41.5</v>
      </c>
      <c r="U15" s="2">
        <f t="shared" si="5"/>
        <v>229.5</v>
      </c>
      <c r="AB15" s="81">
        <v>233.5</v>
      </c>
    </row>
    <row r="16" spans="1:28" ht="24" customHeight="1" x14ac:dyDescent="0.2">
      <c r="A16" s="18" t="s">
        <v>39</v>
      </c>
      <c r="B16" s="46">
        <v>36</v>
      </c>
      <c r="C16" s="46">
        <v>25</v>
      </c>
      <c r="D16" s="46">
        <v>2</v>
      </c>
      <c r="E16" s="46">
        <v>1</v>
      </c>
      <c r="F16" s="6">
        <f t="shared" si="0"/>
        <v>49.5</v>
      </c>
      <c r="G16" s="2">
        <f t="shared" si="3"/>
        <v>254.5</v>
      </c>
      <c r="H16" s="19" t="s">
        <v>15</v>
      </c>
      <c r="I16" s="46">
        <v>22</v>
      </c>
      <c r="J16" s="46">
        <v>15</v>
      </c>
      <c r="K16" s="46">
        <v>2</v>
      </c>
      <c r="L16" s="46">
        <v>0</v>
      </c>
      <c r="M16" s="6">
        <f t="shared" si="1"/>
        <v>30</v>
      </c>
      <c r="N16" s="2">
        <f t="shared" si="4"/>
        <v>115</v>
      </c>
      <c r="O16" s="19" t="s">
        <v>8</v>
      </c>
      <c r="P16" s="46">
        <v>32</v>
      </c>
      <c r="Q16" s="46">
        <v>26</v>
      </c>
      <c r="R16" s="46">
        <v>3</v>
      </c>
      <c r="S16" s="46">
        <v>0</v>
      </c>
      <c r="T16" s="6">
        <f t="shared" si="2"/>
        <v>48</v>
      </c>
      <c r="U16" s="2">
        <f t="shared" si="5"/>
        <v>187</v>
      </c>
      <c r="AB16" s="81">
        <v>234</v>
      </c>
    </row>
    <row r="17" spans="1:28" ht="24" customHeight="1" x14ac:dyDescent="0.2">
      <c r="A17" s="18" t="s">
        <v>40</v>
      </c>
      <c r="B17" s="46">
        <v>30</v>
      </c>
      <c r="C17" s="46">
        <v>16</v>
      </c>
      <c r="D17" s="46">
        <v>2</v>
      </c>
      <c r="E17" s="46">
        <v>0</v>
      </c>
      <c r="F17" s="6">
        <f t="shared" si="0"/>
        <v>35</v>
      </c>
      <c r="G17" s="2">
        <f t="shared" si="3"/>
        <v>210.5</v>
      </c>
      <c r="H17" s="19" t="s">
        <v>18</v>
      </c>
      <c r="I17" s="46">
        <v>25</v>
      </c>
      <c r="J17" s="46">
        <v>19</v>
      </c>
      <c r="K17" s="46">
        <v>2</v>
      </c>
      <c r="L17" s="46">
        <v>0</v>
      </c>
      <c r="M17" s="6">
        <f t="shared" si="1"/>
        <v>35.5</v>
      </c>
      <c r="N17" s="2">
        <f t="shared" si="4"/>
        <v>123</v>
      </c>
      <c r="O17" s="19" t="s">
        <v>10</v>
      </c>
      <c r="P17" s="46">
        <v>46</v>
      </c>
      <c r="Q17" s="46">
        <v>17</v>
      </c>
      <c r="R17" s="46">
        <v>4</v>
      </c>
      <c r="S17" s="46">
        <v>1</v>
      </c>
      <c r="T17" s="6">
        <f t="shared" si="2"/>
        <v>50.5</v>
      </c>
      <c r="U17" s="2">
        <f t="shared" si="5"/>
        <v>181</v>
      </c>
      <c r="AB17" s="81">
        <v>248</v>
      </c>
    </row>
    <row r="18" spans="1:28" ht="24" customHeight="1" x14ac:dyDescent="0.2">
      <c r="A18" s="18" t="s">
        <v>41</v>
      </c>
      <c r="B18" s="46">
        <v>36</v>
      </c>
      <c r="C18" s="46">
        <v>29</v>
      </c>
      <c r="D18" s="46">
        <v>2</v>
      </c>
      <c r="E18" s="46">
        <v>0</v>
      </c>
      <c r="F18" s="6">
        <f t="shared" si="0"/>
        <v>51</v>
      </c>
      <c r="G18" s="2">
        <f t="shared" si="3"/>
        <v>200.5</v>
      </c>
      <c r="H18" s="19" t="s">
        <v>20</v>
      </c>
      <c r="I18" s="46">
        <v>31</v>
      </c>
      <c r="J18" s="46">
        <v>23</v>
      </c>
      <c r="K18" s="46">
        <v>2</v>
      </c>
      <c r="L18" s="46">
        <v>0</v>
      </c>
      <c r="M18" s="6">
        <f t="shared" si="1"/>
        <v>42.5</v>
      </c>
      <c r="N18" s="2">
        <f t="shared" si="4"/>
        <v>134</v>
      </c>
      <c r="O18" s="19" t="s">
        <v>13</v>
      </c>
      <c r="P18" s="46">
        <v>44</v>
      </c>
      <c r="Q18" s="46">
        <v>33</v>
      </c>
      <c r="R18" s="46">
        <v>2</v>
      </c>
      <c r="S18" s="46">
        <v>2</v>
      </c>
      <c r="T18" s="6">
        <f t="shared" si="2"/>
        <v>64</v>
      </c>
      <c r="U18" s="2">
        <f t="shared" si="5"/>
        <v>204</v>
      </c>
      <c r="AB18" s="81">
        <v>248</v>
      </c>
    </row>
    <row r="19" spans="1:28" ht="24" customHeight="1" thickBot="1" x14ac:dyDescent="0.25">
      <c r="A19" s="21" t="s">
        <v>42</v>
      </c>
      <c r="B19" s="47">
        <v>25</v>
      </c>
      <c r="C19" s="47">
        <v>26</v>
      </c>
      <c r="D19" s="47">
        <v>4</v>
      </c>
      <c r="E19" s="47">
        <v>0</v>
      </c>
      <c r="F19" s="7">
        <f t="shared" si="0"/>
        <v>46.5</v>
      </c>
      <c r="G19" s="3">
        <f t="shared" si="3"/>
        <v>182</v>
      </c>
      <c r="H19" s="20" t="s">
        <v>22</v>
      </c>
      <c r="I19" s="45">
        <v>44</v>
      </c>
      <c r="J19" s="45">
        <v>30</v>
      </c>
      <c r="K19" s="45">
        <v>2</v>
      </c>
      <c r="L19" s="45">
        <v>0</v>
      </c>
      <c r="M19" s="6">
        <f t="shared" si="1"/>
        <v>56</v>
      </c>
      <c r="N19" s="2">
        <f>M16+M17+M18+M19</f>
        <v>164</v>
      </c>
      <c r="O19" s="19" t="s">
        <v>16</v>
      </c>
      <c r="P19" s="46">
        <v>28</v>
      </c>
      <c r="Q19" s="46">
        <v>29</v>
      </c>
      <c r="R19" s="46">
        <v>3</v>
      </c>
      <c r="S19" s="46">
        <v>0</v>
      </c>
      <c r="T19" s="6">
        <f t="shared" si="2"/>
        <v>49</v>
      </c>
      <c r="U19" s="2">
        <f t="shared" si="5"/>
        <v>211.5</v>
      </c>
      <c r="AB19" s="81">
        <v>262</v>
      </c>
    </row>
    <row r="20" spans="1:28" ht="24" customHeight="1" x14ac:dyDescent="0.2">
      <c r="A20" s="19" t="s">
        <v>27</v>
      </c>
      <c r="B20" s="45">
        <v>30</v>
      </c>
      <c r="C20" s="45">
        <v>22</v>
      </c>
      <c r="D20" s="45">
        <v>3</v>
      </c>
      <c r="E20" s="45">
        <v>0</v>
      </c>
      <c r="F20" s="8">
        <f t="shared" si="0"/>
        <v>43</v>
      </c>
      <c r="G20" s="35"/>
      <c r="H20" s="19" t="s">
        <v>24</v>
      </c>
      <c r="I20" s="46">
        <v>28</v>
      </c>
      <c r="J20" s="46">
        <v>28</v>
      </c>
      <c r="K20" s="46">
        <v>2</v>
      </c>
      <c r="L20" s="46">
        <v>0</v>
      </c>
      <c r="M20" s="8">
        <f t="shared" si="1"/>
        <v>46</v>
      </c>
      <c r="N20" s="2">
        <f>M17+M18+M19+M20</f>
        <v>180</v>
      </c>
      <c r="O20" s="19" t="s">
        <v>45</v>
      </c>
      <c r="P20" s="46">
        <v>23</v>
      </c>
      <c r="Q20" s="46">
        <v>24</v>
      </c>
      <c r="R20" s="46">
        <v>2</v>
      </c>
      <c r="S20" s="46">
        <v>0</v>
      </c>
      <c r="T20" s="8">
        <f t="shared" si="2"/>
        <v>39.5</v>
      </c>
      <c r="U20" s="2">
        <f t="shared" si="5"/>
        <v>203</v>
      </c>
      <c r="AB20" s="81">
        <v>275</v>
      </c>
    </row>
    <row r="21" spans="1:28" ht="24" customHeight="1" thickBot="1" x14ac:dyDescent="0.25">
      <c r="A21" s="19" t="s">
        <v>28</v>
      </c>
      <c r="B21" s="46">
        <v>26</v>
      </c>
      <c r="C21" s="46">
        <v>26</v>
      </c>
      <c r="D21" s="46">
        <v>2</v>
      </c>
      <c r="E21" s="46">
        <v>1</v>
      </c>
      <c r="F21" s="6">
        <f t="shared" si="0"/>
        <v>45.5</v>
      </c>
      <c r="G21" s="36"/>
      <c r="H21" s="20" t="s">
        <v>25</v>
      </c>
      <c r="I21" s="46">
        <v>31</v>
      </c>
      <c r="J21" s="46">
        <v>29</v>
      </c>
      <c r="K21" s="46">
        <v>4</v>
      </c>
      <c r="L21" s="46">
        <v>1</v>
      </c>
      <c r="M21" s="6">
        <f t="shared" si="1"/>
        <v>55</v>
      </c>
      <c r="N21" s="2">
        <f>M18+M19+M20+M21</f>
        <v>199.5</v>
      </c>
      <c r="O21" s="21" t="s">
        <v>46</v>
      </c>
      <c r="P21" s="47">
        <v>28</v>
      </c>
      <c r="Q21" s="47">
        <v>27</v>
      </c>
      <c r="R21" s="47">
        <v>3</v>
      </c>
      <c r="S21" s="47">
        <v>0</v>
      </c>
      <c r="T21" s="7">
        <f t="shared" si="2"/>
        <v>47</v>
      </c>
      <c r="U21" s="3">
        <f t="shared" si="5"/>
        <v>199.5</v>
      </c>
      <c r="AB21" s="81">
        <v>276</v>
      </c>
    </row>
    <row r="22" spans="1:28" ht="24" customHeight="1" thickBot="1" x14ac:dyDescent="0.25">
      <c r="A22" s="19" t="s">
        <v>1</v>
      </c>
      <c r="B22" s="46">
        <v>24</v>
      </c>
      <c r="C22" s="46">
        <v>20</v>
      </c>
      <c r="D22" s="46">
        <v>2</v>
      </c>
      <c r="E22" s="46">
        <v>0</v>
      </c>
      <c r="F22" s="6">
        <f t="shared" si="0"/>
        <v>36</v>
      </c>
      <c r="G22" s="2"/>
      <c r="H22" s="21" t="s">
        <v>26</v>
      </c>
      <c r="I22" s="47">
        <v>38</v>
      </c>
      <c r="J22" s="47">
        <v>30</v>
      </c>
      <c r="K22" s="47">
        <v>1</v>
      </c>
      <c r="L22" s="47">
        <v>1</v>
      </c>
      <c r="M22" s="6">
        <f t="shared" si="1"/>
        <v>53.5</v>
      </c>
      <c r="N22" s="3">
        <f>M19+M20+M21+M22</f>
        <v>210.5</v>
      </c>
      <c r="O22" s="19"/>
      <c r="P22" s="45"/>
      <c r="Q22" s="45"/>
      <c r="R22" s="45"/>
      <c r="S22" s="45"/>
      <c r="T22" s="8"/>
      <c r="U22" s="34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416.5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210.5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287</v>
      </c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157" t="s">
        <v>65</v>
      </c>
      <c r="G24" s="88"/>
      <c r="H24" s="168"/>
      <c r="I24" s="169"/>
      <c r="J24" s="82" t="s">
        <v>73</v>
      </c>
      <c r="K24" s="86"/>
      <c r="L24" s="86"/>
      <c r="M24" s="87" t="s">
        <v>93</v>
      </c>
      <c r="N24" s="88"/>
      <c r="O24" s="168"/>
      <c r="P24" s="169"/>
      <c r="Q24" s="82" t="s">
        <v>73</v>
      </c>
      <c r="R24" s="86"/>
      <c r="S24" s="86"/>
      <c r="T24" s="87" t="s">
        <v>77</v>
      </c>
      <c r="U24" s="88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43" right="0.39370078740157483" top="0.25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zoomScaleNormal="100" workbookViewId="0">
      <selection activeCell="W23" sqref="W23"/>
    </sheetView>
  </sheetViews>
  <sheetFormatPr baseColWidth="10" defaultColWidth="11.5703125" defaultRowHeight="12.75" x14ac:dyDescent="0.2"/>
  <cols>
    <col min="1" max="1" width="6.5703125" style="1" customWidth="1"/>
    <col min="2" max="3" width="4.28515625" style="1" customWidth="1"/>
    <col min="4" max="5" width="4.5703125" style="1" customWidth="1"/>
    <col min="6" max="6" width="6.140625" style="1" customWidth="1"/>
    <col min="7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3.7109375" style="1" customWidth="1"/>
    <col min="13" max="13" width="6.140625" style="1" customWidth="1"/>
    <col min="14" max="14" width="6" style="1" customWidth="1"/>
    <col min="15" max="15" width="6.5703125" style="1" customWidth="1"/>
    <col min="16" max="18" width="4.28515625" style="1" customWidth="1"/>
    <col min="19" max="19" width="4" style="1" customWidth="1"/>
    <col min="20" max="21" width="6" style="1" customWidth="1"/>
    <col min="22" max="31" width="11.5703125" customWidth="1"/>
    <col min="32" max="16384" width="11.5703125" style="1"/>
  </cols>
  <sheetData>
    <row r="1" spans="1:31" ht="21.75" customHeight="1" x14ac:dyDescent="0.2">
      <c r="A1" s="48" t="s">
        <v>31</v>
      </c>
      <c r="B1" s="48"/>
      <c r="C1" s="48"/>
      <c r="D1" s="48"/>
      <c r="E1" s="48"/>
      <c r="F1" s="48"/>
      <c r="G1" s="48"/>
      <c r="H1" s="48"/>
      <c r="I1" s="48"/>
      <c r="J1" s="48"/>
      <c r="K1" s="49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31" ht="15.75" customHeight="1" x14ac:dyDescent="0.2">
      <c r="A2" s="207" t="s">
        <v>38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</row>
    <row r="3" spans="1:31" ht="7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31" ht="12.75" customHeight="1" x14ac:dyDescent="0.2">
      <c r="A4" s="205" t="s">
        <v>54</v>
      </c>
      <c r="B4" s="205"/>
      <c r="C4" s="205"/>
      <c r="D4" s="51"/>
      <c r="E4" s="208" t="str">
        <f>'G-1'!E4:H4</f>
        <v>DE OBRA</v>
      </c>
      <c r="F4" s="208"/>
      <c r="G4" s="208"/>
      <c r="H4" s="208"/>
      <c r="I4" s="52"/>
      <c r="J4" s="52"/>
      <c r="K4" s="53"/>
      <c r="L4" s="50"/>
      <c r="M4" s="50"/>
      <c r="N4" s="50"/>
      <c r="O4" s="53"/>
      <c r="P4" s="53"/>
      <c r="Q4" s="53"/>
      <c r="R4" s="53"/>
      <c r="S4" s="53"/>
      <c r="T4" s="53"/>
      <c r="U4" s="53"/>
    </row>
    <row r="5" spans="1:31" ht="12.75" customHeight="1" x14ac:dyDescent="0.2">
      <c r="A5" s="206" t="s">
        <v>56</v>
      </c>
      <c r="B5" s="206"/>
      <c r="C5" s="206"/>
      <c r="D5" s="208" t="str">
        <f>'G-1'!D5:H5</f>
        <v>CALLE 68 X CARRERA 38</v>
      </c>
      <c r="E5" s="208"/>
      <c r="F5" s="208"/>
      <c r="G5" s="208"/>
      <c r="H5" s="208"/>
      <c r="I5" s="206" t="s">
        <v>53</v>
      </c>
      <c r="J5" s="206"/>
      <c r="K5" s="206"/>
      <c r="L5" s="182">
        <f>'G-1'!L5:N5</f>
        <v>325</v>
      </c>
      <c r="M5" s="182"/>
      <c r="N5" s="182"/>
      <c r="O5" s="50"/>
      <c r="P5" s="206" t="s">
        <v>57</v>
      </c>
      <c r="Q5" s="206"/>
      <c r="R5" s="206"/>
      <c r="S5" s="182" t="s">
        <v>135</v>
      </c>
      <c r="T5" s="182"/>
      <c r="U5" s="182"/>
    </row>
    <row r="6" spans="1:31" ht="12.75" customHeight="1" x14ac:dyDescent="0.2">
      <c r="A6" s="206" t="s">
        <v>55</v>
      </c>
      <c r="B6" s="206"/>
      <c r="C6" s="206"/>
      <c r="D6" s="192" t="s">
        <v>153</v>
      </c>
      <c r="E6" s="192"/>
      <c r="F6" s="192"/>
      <c r="G6" s="192"/>
      <c r="H6" s="192"/>
      <c r="I6" s="206" t="s">
        <v>59</v>
      </c>
      <c r="J6" s="206"/>
      <c r="K6" s="206"/>
      <c r="L6" s="215">
        <v>2</v>
      </c>
      <c r="M6" s="215"/>
      <c r="N6" s="215"/>
      <c r="O6" s="54"/>
      <c r="P6" s="206" t="s">
        <v>58</v>
      </c>
      <c r="Q6" s="206"/>
      <c r="R6" s="206"/>
      <c r="S6" s="209">
        <f>'G-1'!S6:U6</f>
        <v>42758</v>
      </c>
      <c r="T6" s="209"/>
      <c r="U6" s="209"/>
    </row>
    <row r="7" spans="1:31" ht="7.5" customHeight="1" x14ac:dyDescent="0.2">
      <c r="A7" s="55"/>
      <c r="B7" s="49"/>
      <c r="C7" s="49"/>
      <c r="D7" s="49"/>
      <c r="E7" s="216"/>
      <c r="F7" s="216"/>
      <c r="G7" s="216"/>
      <c r="H7" s="216"/>
      <c r="I7" s="216"/>
      <c r="J7" s="216"/>
      <c r="K7" s="216"/>
      <c r="L7" s="50"/>
      <c r="M7" s="50"/>
      <c r="N7" s="56"/>
      <c r="O7" s="50"/>
      <c r="P7" s="50"/>
      <c r="Q7" s="50"/>
      <c r="R7" s="50"/>
      <c r="S7" s="50"/>
      <c r="T7" s="50"/>
      <c r="U7" s="50"/>
    </row>
    <row r="8" spans="1:31" ht="12" customHeight="1" x14ac:dyDescent="0.2">
      <c r="A8" s="210" t="s">
        <v>36</v>
      </c>
      <c r="B8" s="212" t="s">
        <v>34</v>
      </c>
      <c r="C8" s="213"/>
      <c r="D8" s="213"/>
      <c r="E8" s="214"/>
      <c r="F8" s="210" t="s">
        <v>35</v>
      </c>
      <c r="G8" s="210" t="s">
        <v>37</v>
      </c>
      <c r="H8" s="210" t="s">
        <v>36</v>
      </c>
      <c r="I8" s="212" t="s">
        <v>34</v>
      </c>
      <c r="J8" s="213"/>
      <c r="K8" s="213"/>
      <c r="L8" s="214"/>
      <c r="M8" s="210" t="s">
        <v>35</v>
      </c>
      <c r="N8" s="210" t="s">
        <v>37</v>
      </c>
      <c r="O8" s="210" t="s">
        <v>36</v>
      </c>
      <c r="P8" s="212" t="s">
        <v>34</v>
      </c>
      <c r="Q8" s="213"/>
      <c r="R8" s="213"/>
      <c r="S8" s="214"/>
      <c r="T8" s="210" t="s">
        <v>35</v>
      </c>
      <c r="U8" s="210" t="s">
        <v>37</v>
      </c>
    </row>
    <row r="9" spans="1:31" ht="12" customHeight="1" x14ac:dyDescent="0.2">
      <c r="A9" s="211"/>
      <c r="B9" s="57" t="s">
        <v>52</v>
      </c>
      <c r="C9" s="57" t="s">
        <v>0</v>
      </c>
      <c r="D9" s="57" t="s">
        <v>2</v>
      </c>
      <c r="E9" s="58" t="s">
        <v>3</v>
      </c>
      <c r="F9" s="211"/>
      <c r="G9" s="211"/>
      <c r="H9" s="211"/>
      <c r="I9" s="59" t="s">
        <v>52</v>
      </c>
      <c r="J9" s="59" t="s">
        <v>0</v>
      </c>
      <c r="K9" s="57" t="s">
        <v>2</v>
      </c>
      <c r="L9" s="58" t="s">
        <v>3</v>
      </c>
      <c r="M9" s="211"/>
      <c r="N9" s="211"/>
      <c r="O9" s="211"/>
      <c r="P9" s="59" t="s">
        <v>52</v>
      </c>
      <c r="Q9" s="59" t="s">
        <v>0</v>
      </c>
      <c r="R9" s="57" t="s">
        <v>2</v>
      </c>
      <c r="S9" s="58" t="s">
        <v>3</v>
      </c>
      <c r="T9" s="211"/>
      <c r="U9" s="211"/>
    </row>
    <row r="10" spans="1:31" ht="24" customHeight="1" x14ac:dyDescent="0.2">
      <c r="A10" s="60" t="s">
        <v>11</v>
      </c>
      <c r="B10" s="61">
        <v>47</v>
      </c>
      <c r="C10" s="61">
        <v>119</v>
      </c>
      <c r="D10" s="61">
        <v>17</v>
      </c>
      <c r="E10" s="61">
        <v>1</v>
      </c>
      <c r="F10" s="62">
        <f t="shared" ref="F10:F22" si="0">B10*0.5+C10*1+D10*2+E10*2.5</f>
        <v>179</v>
      </c>
      <c r="G10" s="63"/>
      <c r="H10" s="64" t="s">
        <v>4</v>
      </c>
      <c r="I10" s="46">
        <v>52</v>
      </c>
      <c r="J10" s="46">
        <v>96</v>
      </c>
      <c r="K10" s="46">
        <v>24</v>
      </c>
      <c r="L10" s="46">
        <v>4</v>
      </c>
      <c r="M10" s="62">
        <f t="shared" ref="M10:M22" si="1">I10*0.5+J10*1+K10*2+L10*2.5</f>
        <v>180</v>
      </c>
      <c r="N10" s="65">
        <f>F20+F21+F22+M10</f>
        <v>689</v>
      </c>
      <c r="O10" s="64" t="s">
        <v>43</v>
      </c>
      <c r="P10" s="46">
        <v>59</v>
      </c>
      <c r="Q10" s="46">
        <v>117</v>
      </c>
      <c r="R10" s="46">
        <v>19</v>
      </c>
      <c r="S10" s="46">
        <v>3</v>
      </c>
      <c r="T10" s="62">
        <f t="shared" ref="T10:T21" si="2">P10*0.5+Q10*1+R10*2+S10*2.5</f>
        <v>192</v>
      </c>
      <c r="U10" s="66"/>
      <c r="Z10" s="1"/>
      <c r="AA10" s="1"/>
      <c r="AB10" s="1" t="s">
        <v>64</v>
      </c>
      <c r="AC10" s="81">
        <v>803.5</v>
      </c>
      <c r="AD10" s="1"/>
      <c r="AE10" s="1"/>
    </row>
    <row r="11" spans="1:31" ht="24" customHeight="1" x14ac:dyDescent="0.2">
      <c r="A11" s="60" t="s">
        <v>14</v>
      </c>
      <c r="B11" s="61">
        <v>56</v>
      </c>
      <c r="C11" s="61">
        <v>125</v>
      </c>
      <c r="D11" s="61">
        <v>21</v>
      </c>
      <c r="E11" s="61">
        <v>2</v>
      </c>
      <c r="F11" s="62">
        <f t="shared" si="0"/>
        <v>200</v>
      </c>
      <c r="G11" s="63"/>
      <c r="H11" s="64" t="s">
        <v>5</v>
      </c>
      <c r="I11" s="46">
        <v>54</v>
      </c>
      <c r="J11" s="46">
        <v>107</v>
      </c>
      <c r="K11" s="46">
        <v>21</v>
      </c>
      <c r="L11" s="46">
        <v>6</v>
      </c>
      <c r="M11" s="62">
        <f t="shared" si="1"/>
        <v>191</v>
      </c>
      <c r="N11" s="65">
        <f>F21+F22+M10+M11</f>
        <v>718.5</v>
      </c>
      <c r="O11" s="64" t="s">
        <v>44</v>
      </c>
      <c r="P11" s="46">
        <v>61</v>
      </c>
      <c r="Q11" s="46">
        <v>124</v>
      </c>
      <c r="R11" s="46">
        <v>17</v>
      </c>
      <c r="S11" s="46">
        <v>5</v>
      </c>
      <c r="T11" s="62">
        <f t="shared" si="2"/>
        <v>201</v>
      </c>
      <c r="U11" s="63"/>
      <c r="Z11" s="1"/>
      <c r="AA11" s="1"/>
      <c r="AB11" s="1" t="s">
        <v>71</v>
      </c>
      <c r="AC11" s="81">
        <v>804.5</v>
      </c>
      <c r="AD11" s="1"/>
      <c r="AE11" s="1"/>
    </row>
    <row r="12" spans="1:31" ht="24" customHeight="1" x14ac:dyDescent="0.2">
      <c r="A12" s="60" t="s">
        <v>17</v>
      </c>
      <c r="B12" s="61">
        <v>59</v>
      </c>
      <c r="C12" s="61">
        <v>129</v>
      </c>
      <c r="D12" s="61">
        <v>19</v>
      </c>
      <c r="E12" s="61">
        <v>2</v>
      </c>
      <c r="F12" s="62">
        <f t="shared" si="0"/>
        <v>201.5</v>
      </c>
      <c r="G12" s="63"/>
      <c r="H12" s="64" t="s">
        <v>6</v>
      </c>
      <c r="I12" s="46">
        <v>65</v>
      </c>
      <c r="J12" s="46">
        <v>97</v>
      </c>
      <c r="K12" s="46">
        <v>21</v>
      </c>
      <c r="L12" s="46">
        <v>2</v>
      </c>
      <c r="M12" s="62">
        <f t="shared" si="1"/>
        <v>176.5</v>
      </c>
      <c r="N12" s="63">
        <f>F22+M10+M11+M12</f>
        <v>718.5</v>
      </c>
      <c r="O12" s="64" t="s">
        <v>32</v>
      </c>
      <c r="P12" s="46">
        <v>58</v>
      </c>
      <c r="Q12" s="46">
        <v>92</v>
      </c>
      <c r="R12" s="46">
        <v>23</v>
      </c>
      <c r="S12" s="46">
        <v>3</v>
      </c>
      <c r="T12" s="62">
        <f t="shared" si="2"/>
        <v>174.5</v>
      </c>
      <c r="U12" s="63"/>
      <c r="Z12" s="1"/>
      <c r="AA12" s="1"/>
      <c r="AB12" s="1" t="s">
        <v>74</v>
      </c>
      <c r="AC12" s="81">
        <v>810</v>
      </c>
      <c r="AD12" s="1"/>
      <c r="AE12" s="1"/>
    </row>
    <row r="13" spans="1:31" ht="24" customHeight="1" x14ac:dyDescent="0.2">
      <c r="A13" s="60" t="s">
        <v>19</v>
      </c>
      <c r="B13" s="61">
        <v>67</v>
      </c>
      <c r="C13" s="61">
        <v>142</v>
      </c>
      <c r="D13" s="61">
        <v>21</v>
      </c>
      <c r="E13" s="61">
        <v>2</v>
      </c>
      <c r="F13" s="62">
        <f t="shared" si="0"/>
        <v>222.5</v>
      </c>
      <c r="G13" s="63">
        <f t="shared" ref="G13:G19" si="3">F10+F11+F12+F13</f>
        <v>803</v>
      </c>
      <c r="H13" s="64" t="s">
        <v>7</v>
      </c>
      <c r="I13" s="46">
        <v>36</v>
      </c>
      <c r="J13" s="46">
        <v>101</v>
      </c>
      <c r="K13" s="46">
        <v>23</v>
      </c>
      <c r="L13" s="46">
        <v>1</v>
      </c>
      <c r="M13" s="62">
        <f t="shared" si="1"/>
        <v>167.5</v>
      </c>
      <c r="N13" s="63">
        <f t="shared" ref="N13:N18" si="4">M10+M11+M12+M13</f>
        <v>715</v>
      </c>
      <c r="O13" s="64" t="s">
        <v>33</v>
      </c>
      <c r="P13" s="46">
        <v>67</v>
      </c>
      <c r="Q13" s="46">
        <v>94</v>
      </c>
      <c r="R13" s="46">
        <v>24</v>
      </c>
      <c r="S13" s="46">
        <v>3</v>
      </c>
      <c r="T13" s="62">
        <f t="shared" si="2"/>
        <v>183</v>
      </c>
      <c r="U13" s="63">
        <f t="shared" ref="U13:U21" si="5">T10+T11+T12+T13</f>
        <v>750.5</v>
      </c>
      <c r="Z13" s="1" t="s">
        <v>79</v>
      </c>
      <c r="AA13" s="81">
        <v>917</v>
      </c>
      <c r="AB13" s="1" t="s">
        <v>68</v>
      </c>
      <c r="AC13" s="81">
        <v>810.5</v>
      </c>
      <c r="AD13" s="1" t="s">
        <v>77</v>
      </c>
      <c r="AE13" s="81">
        <v>0</v>
      </c>
    </row>
    <row r="14" spans="1:31" ht="24" customHeight="1" x14ac:dyDescent="0.2">
      <c r="A14" s="60" t="s">
        <v>21</v>
      </c>
      <c r="B14" s="61">
        <v>43</v>
      </c>
      <c r="C14" s="61">
        <v>95</v>
      </c>
      <c r="D14" s="61">
        <v>22</v>
      </c>
      <c r="E14" s="61">
        <v>5</v>
      </c>
      <c r="F14" s="62">
        <f t="shared" si="0"/>
        <v>173</v>
      </c>
      <c r="G14" s="63">
        <f t="shared" si="3"/>
        <v>797</v>
      </c>
      <c r="H14" s="64" t="s">
        <v>9</v>
      </c>
      <c r="I14" s="46">
        <v>31</v>
      </c>
      <c r="J14" s="46">
        <v>99</v>
      </c>
      <c r="K14" s="46">
        <v>21</v>
      </c>
      <c r="L14" s="46">
        <v>1</v>
      </c>
      <c r="M14" s="62">
        <f t="shared" si="1"/>
        <v>159</v>
      </c>
      <c r="N14" s="63">
        <f t="shared" si="4"/>
        <v>694</v>
      </c>
      <c r="O14" s="64" t="s">
        <v>29</v>
      </c>
      <c r="P14" s="45">
        <v>47</v>
      </c>
      <c r="Q14" s="45">
        <v>124</v>
      </c>
      <c r="R14" s="45">
        <v>23</v>
      </c>
      <c r="S14" s="45">
        <v>1</v>
      </c>
      <c r="T14" s="62">
        <f t="shared" si="2"/>
        <v>196</v>
      </c>
      <c r="U14" s="63">
        <f t="shared" si="5"/>
        <v>754.5</v>
      </c>
      <c r="Z14" s="1" t="s">
        <v>84</v>
      </c>
      <c r="AA14" s="81">
        <v>927.5</v>
      </c>
      <c r="AB14" s="1" t="s">
        <v>67</v>
      </c>
      <c r="AC14" s="81">
        <v>813</v>
      </c>
      <c r="AD14" s="1" t="s">
        <v>78</v>
      </c>
      <c r="AE14" s="81">
        <v>0</v>
      </c>
    </row>
    <row r="15" spans="1:31" ht="24" customHeight="1" x14ac:dyDescent="0.2">
      <c r="A15" s="60" t="s">
        <v>23</v>
      </c>
      <c r="B15" s="61">
        <v>53</v>
      </c>
      <c r="C15" s="61">
        <v>111</v>
      </c>
      <c r="D15" s="61">
        <v>21</v>
      </c>
      <c r="E15" s="61">
        <v>0</v>
      </c>
      <c r="F15" s="62">
        <f t="shared" si="0"/>
        <v>179.5</v>
      </c>
      <c r="G15" s="63">
        <f t="shared" si="3"/>
        <v>776.5</v>
      </c>
      <c r="H15" s="64" t="s">
        <v>12</v>
      </c>
      <c r="I15" s="46">
        <v>30</v>
      </c>
      <c r="J15" s="46">
        <v>85</v>
      </c>
      <c r="K15" s="46">
        <v>20</v>
      </c>
      <c r="L15" s="46">
        <v>1</v>
      </c>
      <c r="M15" s="62">
        <f t="shared" si="1"/>
        <v>142.5</v>
      </c>
      <c r="N15" s="63">
        <f t="shared" si="4"/>
        <v>645.5</v>
      </c>
      <c r="O15" s="60" t="s">
        <v>30</v>
      </c>
      <c r="P15" s="46">
        <v>55</v>
      </c>
      <c r="Q15" s="46">
        <v>98</v>
      </c>
      <c r="R15" s="46">
        <v>18</v>
      </c>
      <c r="S15" s="46">
        <v>4</v>
      </c>
      <c r="T15" s="62">
        <f t="shared" si="2"/>
        <v>171.5</v>
      </c>
      <c r="U15" s="63">
        <f t="shared" si="5"/>
        <v>725</v>
      </c>
      <c r="Z15" s="1" t="s">
        <v>66</v>
      </c>
      <c r="AA15" s="81">
        <v>941.5</v>
      </c>
      <c r="AB15" s="1" t="s">
        <v>80</v>
      </c>
      <c r="AC15" s="81">
        <v>813.5</v>
      </c>
      <c r="AD15" s="1" t="s">
        <v>81</v>
      </c>
      <c r="AE15" s="81">
        <v>0</v>
      </c>
    </row>
    <row r="16" spans="1:31" ht="24" customHeight="1" x14ac:dyDescent="0.2">
      <c r="A16" s="60" t="s">
        <v>39</v>
      </c>
      <c r="B16" s="61">
        <v>41</v>
      </c>
      <c r="C16" s="61">
        <v>107</v>
      </c>
      <c r="D16" s="61">
        <v>29</v>
      </c>
      <c r="E16" s="61">
        <v>4</v>
      </c>
      <c r="F16" s="62">
        <f t="shared" si="0"/>
        <v>195.5</v>
      </c>
      <c r="G16" s="63">
        <f t="shared" si="3"/>
        <v>770.5</v>
      </c>
      <c r="H16" s="64" t="s">
        <v>15</v>
      </c>
      <c r="I16" s="46">
        <v>32</v>
      </c>
      <c r="J16" s="46">
        <v>94</v>
      </c>
      <c r="K16" s="46">
        <v>21</v>
      </c>
      <c r="L16" s="46">
        <v>2</v>
      </c>
      <c r="M16" s="62">
        <f t="shared" si="1"/>
        <v>157</v>
      </c>
      <c r="N16" s="63">
        <f t="shared" si="4"/>
        <v>626</v>
      </c>
      <c r="O16" s="64" t="s">
        <v>8</v>
      </c>
      <c r="P16" s="46">
        <v>64</v>
      </c>
      <c r="Q16" s="46">
        <v>101</v>
      </c>
      <c r="R16" s="46">
        <v>24</v>
      </c>
      <c r="S16" s="46">
        <v>1</v>
      </c>
      <c r="T16" s="62">
        <f t="shared" si="2"/>
        <v>183.5</v>
      </c>
      <c r="U16" s="63">
        <f t="shared" si="5"/>
        <v>734</v>
      </c>
      <c r="Z16" s="1" t="s">
        <v>65</v>
      </c>
      <c r="AA16" s="81">
        <v>942</v>
      </c>
      <c r="AB16" s="1" t="s">
        <v>93</v>
      </c>
      <c r="AC16" s="81">
        <v>814</v>
      </c>
      <c r="AD16" s="1" t="s">
        <v>83</v>
      </c>
      <c r="AE16" s="81">
        <v>0</v>
      </c>
    </row>
    <row r="17" spans="1:31" ht="24" customHeight="1" x14ac:dyDescent="0.2">
      <c r="A17" s="60" t="s">
        <v>40</v>
      </c>
      <c r="B17" s="61">
        <v>59</v>
      </c>
      <c r="C17" s="61">
        <v>112</v>
      </c>
      <c r="D17" s="61">
        <v>25</v>
      </c>
      <c r="E17" s="61">
        <v>3</v>
      </c>
      <c r="F17" s="62">
        <f t="shared" si="0"/>
        <v>199</v>
      </c>
      <c r="G17" s="63">
        <f t="shared" si="3"/>
        <v>747</v>
      </c>
      <c r="H17" s="64" t="s">
        <v>18</v>
      </c>
      <c r="I17" s="46">
        <v>34</v>
      </c>
      <c r="J17" s="46">
        <v>96</v>
      </c>
      <c r="K17" s="46">
        <v>22</v>
      </c>
      <c r="L17" s="46">
        <v>2</v>
      </c>
      <c r="M17" s="62">
        <f t="shared" si="1"/>
        <v>162</v>
      </c>
      <c r="N17" s="63">
        <f t="shared" si="4"/>
        <v>620.5</v>
      </c>
      <c r="O17" s="64" t="s">
        <v>10</v>
      </c>
      <c r="P17" s="46">
        <v>44</v>
      </c>
      <c r="Q17" s="46">
        <v>100</v>
      </c>
      <c r="R17" s="46">
        <v>21</v>
      </c>
      <c r="S17" s="46">
        <v>2</v>
      </c>
      <c r="T17" s="62">
        <f t="shared" si="2"/>
        <v>169</v>
      </c>
      <c r="U17" s="63">
        <f t="shared" si="5"/>
        <v>720</v>
      </c>
      <c r="Z17" s="1" t="s">
        <v>82</v>
      </c>
      <c r="AA17" s="81">
        <v>946</v>
      </c>
      <c r="AB17" s="1" t="s">
        <v>76</v>
      </c>
      <c r="AC17" s="81">
        <v>816.5</v>
      </c>
      <c r="AD17" s="1" t="s">
        <v>86</v>
      </c>
      <c r="AE17" s="81">
        <v>0</v>
      </c>
    </row>
    <row r="18" spans="1:31" ht="24" customHeight="1" x14ac:dyDescent="0.2">
      <c r="A18" s="60" t="s">
        <v>41</v>
      </c>
      <c r="B18" s="61">
        <v>43</v>
      </c>
      <c r="C18" s="61">
        <v>102</v>
      </c>
      <c r="D18" s="61">
        <v>25</v>
      </c>
      <c r="E18" s="61">
        <v>3</v>
      </c>
      <c r="F18" s="62">
        <f t="shared" si="0"/>
        <v>181</v>
      </c>
      <c r="G18" s="63">
        <f t="shared" si="3"/>
        <v>755</v>
      </c>
      <c r="H18" s="64" t="s">
        <v>20</v>
      </c>
      <c r="I18" s="46">
        <v>39</v>
      </c>
      <c r="J18" s="46">
        <v>107</v>
      </c>
      <c r="K18" s="46">
        <v>24</v>
      </c>
      <c r="L18" s="46">
        <v>2</v>
      </c>
      <c r="M18" s="62">
        <f t="shared" si="1"/>
        <v>179.5</v>
      </c>
      <c r="N18" s="63">
        <f t="shared" si="4"/>
        <v>641</v>
      </c>
      <c r="O18" s="64" t="s">
        <v>13</v>
      </c>
      <c r="P18" s="46">
        <v>58</v>
      </c>
      <c r="Q18" s="46">
        <v>87</v>
      </c>
      <c r="R18" s="46">
        <v>22</v>
      </c>
      <c r="S18" s="46">
        <v>2</v>
      </c>
      <c r="T18" s="62">
        <f t="shared" si="2"/>
        <v>165</v>
      </c>
      <c r="U18" s="63">
        <f t="shared" si="5"/>
        <v>689</v>
      </c>
      <c r="Z18" s="1" t="s">
        <v>87</v>
      </c>
      <c r="AA18" s="81">
        <v>963</v>
      </c>
      <c r="AB18" s="1" t="s">
        <v>75</v>
      </c>
      <c r="AC18" s="81">
        <v>817.5</v>
      </c>
      <c r="AD18" s="1" t="s">
        <v>69</v>
      </c>
      <c r="AE18" s="81">
        <v>0</v>
      </c>
    </row>
    <row r="19" spans="1:31" ht="24" customHeight="1" thickBot="1" x14ac:dyDescent="0.25">
      <c r="A19" s="68" t="s">
        <v>42</v>
      </c>
      <c r="B19" s="69">
        <v>48</v>
      </c>
      <c r="C19" s="69">
        <v>101</v>
      </c>
      <c r="D19" s="69">
        <v>27</v>
      </c>
      <c r="E19" s="69">
        <v>1</v>
      </c>
      <c r="F19" s="70">
        <f t="shared" si="0"/>
        <v>181.5</v>
      </c>
      <c r="G19" s="71">
        <f t="shared" si="3"/>
        <v>757</v>
      </c>
      <c r="H19" s="72" t="s">
        <v>22</v>
      </c>
      <c r="I19" s="45">
        <v>41</v>
      </c>
      <c r="J19" s="45">
        <v>104</v>
      </c>
      <c r="K19" s="45">
        <v>25</v>
      </c>
      <c r="L19" s="45">
        <v>3</v>
      </c>
      <c r="M19" s="62">
        <f t="shared" si="1"/>
        <v>182</v>
      </c>
      <c r="N19" s="63">
        <f>M16+M17+M18+M19</f>
        <v>680.5</v>
      </c>
      <c r="O19" s="64" t="s">
        <v>16</v>
      </c>
      <c r="P19" s="46">
        <v>67</v>
      </c>
      <c r="Q19" s="46">
        <v>107</v>
      </c>
      <c r="R19" s="46">
        <v>19</v>
      </c>
      <c r="S19" s="46">
        <v>0</v>
      </c>
      <c r="T19" s="62">
        <f t="shared" si="2"/>
        <v>178.5</v>
      </c>
      <c r="U19" s="63">
        <f t="shared" si="5"/>
        <v>696</v>
      </c>
      <c r="Z19" s="1" t="s">
        <v>89</v>
      </c>
      <c r="AA19" s="81">
        <v>967</v>
      </c>
      <c r="AB19" s="1" t="s">
        <v>90</v>
      </c>
      <c r="AC19" s="81">
        <v>826</v>
      </c>
      <c r="AD19" s="1" t="s">
        <v>91</v>
      </c>
      <c r="AE19" s="81">
        <v>0</v>
      </c>
    </row>
    <row r="20" spans="1:31" ht="24" customHeight="1" x14ac:dyDescent="0.2">
      <c r="A20" s="64" t="s">
        <v>27</v>
      </c>
      <c r="B20" s="67">
        <v>46</v>
      </c>
      <c r="C20" s="67">
        <v>92</v>
      </c>
      <c r="D20" s="67">
        <v>22</v>
      </c>
      <c r="E20" s="67">
        <v>1</v>
      </c>
      <c r="F20" s="73">
        <f t="shared" si="0"/>
        <v>161.5</v>
      </c>
      <c r="G20" s="74"/>
      <c r="H20" s="64" t="s">
        <v>24</v>
      </c>
      <c r="I20" s="46">
        <v>39</v>
      </c>
      <c r="J20" s="46">
        <v>94</v>
      </c>
      <c r="K20" s="46">
        <v>21</v>
      </c>
      <c r="L20" s="46">
        <v>5</v>
      </c>
      <c r="M20" s="73">
        <f t="shared" si="1"/>
        <v>168</v>
      </c>
      <c r="N20" s="63">
        <f>M17+M18+M19+M20</f>
        <v>691.5</v>
      </c>
      <c r="O20" s="64" t="s">
        <v>45</v>
      </c>
      <c r="P20" s="45">
        <v>59</v>
      </c>
      <c r="Q20" s="45">
        <v>114</v>
      </c>
      <c r="R20" s="45">
        <v>21</v>
      </c>
      <c r="S20" s="45">
        <v>1</v>
      </c>
      <c r="T20" s="73">
        <f t="shared" si="2"/>
        <v>188</v>
      </c>
      <c r="U20" s="63">
        <f t="shared" si="5"/>
        <v>700.5</v>
      </c>
      <c r="Z20" s="1"/>
      <c r="AA20" s="1"/>
      <c r="AB20" s="1" t="s">
        <v>92</v>
      </c>
      <c r="AC20" s="81">
        <v>830</v>
      </c>
      <c r="AD20" s="1" t="s">
        <v>70</v>
      </c>
      <c r="AE20" s="81">
        <v>0</v>
      </c>
    </row>
    <row r="21" spans="1:31" ht="24" customHeight="1" thickBot="1" x14ac:dyDescent="0.25">
      <c r="A21" s="64" t="s">
        <v>28</v>
      </c>
      <c r="B21" s="61">
        <v>58</v>
      </c>
      <c r="C21" s="61">
        <v>97</v>
      </c>
      <c r="D21" s="61">
        <v>24</v>
      </c>
      <c r="E21" s="61">
        <v>1</v>
      </c>
      <c r="F21" s="62">
        <f t="shared" si="0"/>
        <v>176.5</v>
      </c>
      <c r="G21" s="75"/>
      <c r="H21" s="72" t="s">
        <v>25</v>
      </c>
      <c r="I21" s="46">
        <v>48</v>
      </c>
      <c r="J21" s="46">
        <v>109</v>
      </c>
      <c r="K21" s="46">
        <v>21</v>
      </c>
      <c r="L21" s="46">
        <v>2</v>
      </c>
      <c r="M21" s="62">
        <f t="shared" si="1"/>
        <v>180</v>
      </c>
      <c r="N21" s="63">
        <f>M18+M19+M20+M21</f>
        <v>709.5</v>
      </c>
      <c r="O21" s="68" t="s">
        <v>46</v>
      </c>
      <c r="P21" s="47">
        <v>45</v>
      </c>
      <c r="Q21" s="47">
        <v>97</v>
      </c>
      <c r="R21" s="47">
        <v>17</v>
      </c>
      <c r="S21" s="47">
        <v>2</v>
      </c>
      <c r="T21" s="70">
        <f t="shared" si="2"/>
        <v>158.5</v>
      </c>
      <c r="U21" s="71">
        <f t="shared" si="5"/>
        <v>690</v>
      </c>
      <c r="Z21" s="1"/>
      <c r="AA21" s="1"/>
      <c r="AB21" s="1" t="s">
        <v>85</v>
      </c>
      <c r="AC21" s="81">
        <v>839.5</v>
      </c>
      <c r="AD21" s="1" t="s">
        <v>72</v>
      </c>
      <c r="AE21" s="81">
        <v>0</v>
      </c>
    </row>
    <row r="22" spans="1:31" ht="24" customHeight="1" thickBot="1" x14ac:dyDescent="0.25">
      <c r="A22" s="64" t="s">
        <v>1</v>
      </c>
      <c r="B22" s="61">
        <v>46</v>
      </c>
      <c r="C22" s="61">
        <v>100</v>
      </c>
      <c r="D22" s="61">
        <v>19</v>
      </c>
      <c r="E22" s="61">
        <v>4</v>
      </c>
      <c r="F22" s="62">
        <f t="shared" si="0"/>
        <v>171</v>
      </c>
      <c r="G22" s="63"/>
      <c r="H22" s="68" t="s">
        <v>26</v>
      </c>
      <c r="I22" s="47">
        <v>53</v>
      </c>
      <c r="J22" s="47">
        <v>97</v>
      </c>
      <c r="K22" s="47">
        <v>22</v>
      </c>
      <c r="L22" s="47">
        <v>4</v>
      </c>
      <c r="M22" s="62">
        <f t="shared" si="1"/>
        <v>177.5</v>
      </c>
      <c r="N22" s="71">
        <f>M19+M20+M21+M22</f>
        <v>707.5</v>
      </c>
      <c r="O22" s="64"/>
      <c r="P22" s="67"/>
      <c r="Q22" s="67"/>
      <c r="R22" s="67"/>
      <c r="S22" s="67"/>
      <c r="T22" s="73"/>
      <c r="U22" s="76"/>
      <c r="Z22" s="1"/>
      <c r="AA22" s="1"/>
      <c r="AB22" s="1" t="s">
        <v>88</v>
      </c>
      <c r="AC22" s="81">
        <v>845.5</v>
      </c>
      <c r="AD22" s="1"/>
      <c r="AE22" s="81"/>
    </row>
    <row r="23" spans="1:31" ht="13.5" customHeight="1" x14ac:dyDescent="0.2">
      <c r="A23" s="196" t="s">
        <v>47</v>
      </c>
      <c r="B23" s="197"/>
      <c r="C23" s="202" t="s">
        <v>50</v>
      </c>
      <c r="D23" s="203"/>
      <c r="E23" s="203"/>
      <c r="F23" s="204"/>
      <c r="G23" s="89">
        <f>MAX(G13:G19)</f>
        <v>803</v>
      </c>
      <c r="H23" s="200" t="s">
        <v>48</v>
      </c>
      <c r="I23" s="201"/>
      <c r="J23" s="193" t="s">
        <v>50</v>
      </c>
      <c r="K23" s="194"/>
      <c r="L23" s="194"/>
      <c r="M23" s="195"/>
      <c r="N23" s="90">
        <f>MAX(N10:N22)</f>
        <v>718.5</v>
      </c>
      <c r="O23" s="196" t="s">
        <v>49</v>
      </c>
      <c r="P23" s="197"/>
      <c r="Q23" s="202" t="s">
        <v>50</v>
      </c>
      <c r="R23" s="203"/>
      <c r="S23" s="203"/>
      <c r="T23" s="204"/>
      <c r="U23" s="89">
        <f>MAX(U13:U21)</f>
        <v>754.5</v>
      </c>
      <c r="Z23" s="1"/>
      <c r="AA23" s="1"/>
      <c r="AB23" s="1"/>
      <c r="AC23" s="1"/>
      <c r="AD23" s="1"/>
      <c r="AE23" s="1"/>
    </row>
    <row r="24" spans="1:31" ht="13.5" customHeight="1" x14ac:dyDescent="0.2">
      <c r="A24" s="198"/>
      <c r="B24" s="199"/>
      <c r="C24" s="83" t="s">
        <v>73</v>
      </c>
      <c r="D24" s="86"/>
      <c r="E24" s="86"/>
      <c r="F24" s="87" t="s">
        <v>65</v>
      </c>
      <c r="G24" s="88"/>
      <c r="H24" s="198"/>
      <c r="I24" s="199"/>
      <c r="J24" s="83" t="s">
        <v>73</v>
      </c>
      <c r="K24" s="86"/>
      <c r="L24" s="86"/>
      <c r="M24" s="87" t="s">
        <v>75</v>
      </c>
      <c r="N24" s="88"/>
      <c r="O24" s="198"/>
      <c r="P24" s="199"/>
      <c r="Q24" s="83" t="s">
        <v>73</v>
      </c>
      <c r="R24" s="86"/>
      <c r="S24" s="86"/>
      <c r="T24" s="87" t="s">
        <v>78</v>
      </c>
      <c r="U24" s="88"/>
      <c r="Z24" s="1"/>
      <c r="AA24" s="1"/>
      <c r="AB24" s="91" t="s">
        <v>73</v>
      </c>
      <c r="AC24" s="1"/>
      <c r="AD24" s="1"/>
      <c r="AE24" s="1"/>
    </row>
    <row r="25" spans="1:31" ht="6.75" customHeight="1" x14ac:dyDescent="0.2">
      <c r="A25" s="77"/>
      <c r="B25" s="78"/>
      <c r="C25" s="78"/>
      <c r="D25" s="78"/>
      <c r="E25" s="78"/>
      <c r="F25" s="78"/>
      <c r="G25" s="79"/>
      <c r="H25" s="77"/>
      <c r="I25" s="80"/>
      <c r="J25" s="80"/>
      <c r="K25" s="78"/>
      <c r="L25" s="78"/>
      <c r="M25" s="78"/>
      <c r="N25" s="79"/>
      <c r="O25" s="77"/>
      <c r="P25" s="78"/>
      <c r="Q25" s="78"/>
      <c r="R25" s="78"/>
      <c r="S25" s="78"/>
      <c r="T25" s="78"/>
      <c r="U25" s="79"/>
    </row>
    <row r="26" spans="1:31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31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3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31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3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3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3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6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6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6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6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6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Z37" s="1" t="s">
        <v>27</v>
      </c>
    </row>
    <row r="38" spans="1:26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Z38" s="1" t="s">
        <v>28</v>
      </c>
    </row>
    <row r="39" spans="1:26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Z39" s="1" t="s">
        <v>1</v>
      </c>
    </row>
    <row r="40" spans="1:26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Z40" s="1" t="s">
        <v>4</v>
      </c>
    </row>
    <row r="41" spans="1:26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Z41" s="1" t="s">
        <v>5</v>
      </c>
    </row>
    <row r="42" spans="1:26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Z42" s="1" t="s">
        <v>6</v>
      </c>
    </row>
    <row r="43" spans="1:26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Z43" s="1" t="s">
        <v>7</v>
      </c>
    </row>
    <row r="44" spans="1:26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Z44" s="1" t="s">
        <v>9</v>
      </c>
    </row>
    <row r="45" spans="1:26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Z45" s="1" t="s">
        <v>12</v>
      </c>
    </row>
    <row r="46" spans="1:26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Z46" s="1" t="s">
        <v>15</v>
      </c>
    </row>
    <row r="47" spans="1:26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Z47" s="1" t="s">
        <v>18</v>
      </c>
    </row>
    <row r="48" spans="1:26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Z48" s="1" t="s">
        <v>20</v>
      </c>
    </row>
    <row r="49" spans="1:26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Z49" s="1" t="s">
        <v>22</v>
      </c>
    </row>
    <row r="50" spans="1:26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Z50" s="1" t="s">
        <v>24</v>
      </c>
    </row>
    <row r="51" spans="1:26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Z51" s="1" t="s">
        <v>25</v>
      </c>
    </row>
    <row r="52" spans="1:26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Z52" s="1" t="s">
        <v>26</v>
      </c>
    </row>
    <row r="53" spans="1:26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6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6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6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6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6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6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6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6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6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6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6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U8:U9"/>
    <mergeCell ref="T8:T9"/>
    <mergeCell ref="P8:S8"/>
    <mergeCell ref="L6:N6"/>
    <mergeCell ref="A8:A9"/>
    <mergeCell ref="O8:O9"/>
    <mergeCell ref="N8:N9"/>
    <mergeCell ref="H8:H9"/>
    <mergeCell ref="A6:C6"/>
    <mergeCell ref="I8:L8"/>
    <mergeCell ref="M8:M9"/>
    <mergeCell ref="E7:K7"/>
    <mergeCell ref="B8:E8"/>
    <mergeCell ref="G8:G9"/>
    <mergeCell ref="F8:F9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S6:U6"/>
    <mergeCell ref="P5:R5"/>
    <mergeCell ref="P6:R6"/>
    <mergeCell ref="J23:M23"/>
    <mergeCell ref="O23:P24"/>
    <mergeCell ref="H23:I24"/>
    <mergeCell ref="Q23:T23"/>
    <mergeCell ref="A26:E26"/>
    <mergeCell ref="A23:B24"/>
    <mergeCell ref="C23:F23"/>
  </mergeCells>
  <phoneticPr fontId="0" type="noConversion"/>
  <printOptions horizontalCentered="1" verticalCentered="1"/>
  <pageMargins left="0.43307086614173229" right="0.39370078740157483" top="0.2755905511811023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2"/>
  <sheetViews>
    <sheetView topLeftCell="A12" zoomScaleNormal="100" workbookViewId="0">
      <selection activeCell="X19" sqref="X19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34" width="11.5703125" customWidth="1"/>
    <col min="35" max="16384" width="11.5703125" style="1"/>
  </cols>
  <sheetData>
    <row r="1" spans="1:34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34" ht="15.75" customHeight="1" x14ac:dyDescent="0.2">
      <c r="A2" s="179" t="s">
        <v>38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</row>
    <row r="3" spans="1:34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34" ht="12.75" customHeight="1" x14ac:dyDescent="0.2">
      <c r="A4" s="176" t="s">
        <v>54</v>
      </c>
      <c r="B4" s="176"/>
      <c r="C4" s="176"/>
      <c r="D4" s="26"/>
      <c r="E4" s="181" t="str">
        <f>'G-1'!E4:H4</f>
        <v>DE OBRA</v>
      </c>
      <c r="F4" s="181"/>
      <c r="G4" s="181"/>
      <c r="H4" s="181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34" ht="12.75" customHeight="1" x14ac:dyDescent="0.2">
      <c r="A5" s="177" t="s">
        <v>56</v>
      </c>
      <c r="B5" s="177"/>
      <c r="C5" s="177"/>
      <c r="D5" s="181" t="str">
        <f>'G-1'!D5:H5</f>
        <v>CALLE 68 X CARRERA 38</v>
      </c>
      <c r="E5" s="181"/>
      <c r="F5" s="181"/>
      <c r="G5" s="181"/>
      <c r="H5" s="181"/>
      <c r="I5" s="177" t="s">
        <v>53</v>
      </c>
      <c r="J5" s="177"/>
      <c r="K5" s="177"/>
      <c r="L5" s="182">
        <f>'G-1'!L5:N5</f>
        <v>325</v>
      </c>
      <c r="M5" s="182"/>
      <c r="N5" s="182"/>
      <c r="O5" s="12"/>
      <c r="P5" s="177" t="s">
        <v>57</v>
      </c>
      <c r="Q5" s="177"/>
      <c r="R5" s="177"/>
      <c r="S5" s="180" t="s">
        <v>94</v>
      </c>
      <c r="T5" s="180"/>
      <c r="U5" s="180"/>
    </row>
    <row r="6" spans="1:34" ht="12.75" customHeight="1" x14ac:dyDescent="0.2">
      <c r="A6" s="177" t="s">
        <v>55</v>
      </c>
      <c r="B6" s="177"/>
      <c r="C6" s="177"/>
      <c r="D6" s="178" t="s">
        <v>152</v>
      </c>
      <c r="E6" s="178"/>
      <c r="F6" s="178"/>
      <c r="G6" s="178"/>
      <c r="H6" s="178"/>
      <c r="I6" s="177" t="s">
        <v>59</v>
      </c>
      <c r="J6" s="177"/>
      <c r="K6" s="177"/>
      <c r="L6" s="183">
        <v>1</v>
      </c>
      <c r="M6" s="183"/>
      <c r="N6" s="183"/>
      <c r="O6" s="42"/>
      <c r="P6" s="177" t="s">
        <v>58</v>
      </c>
      <c r="Q6" s="177"/>
      <c r="R6" s="177"/>
      <c r="S6" s="191">
        <f>'G-1'!S6:U6</f>
        <v>42758</v>
      </c>
      <c r="T6" s="191"/>
      <c r="U6" s="191"/>
    </row>
    <row r="7" spans="1:34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34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34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34" ht="24" customHeight="1" x14ac:dyDescent="0.2">
      <c r="A10" s="18" t="s">
        <v>11</v>
      </c>
      <c r="B10" s="46">
        <v>55</v>
      </c>
      <c r="C10" s="46">
        <v>129</v>
      </c>
      <c r="D10" s="46">
        <v>21</v>
      </c>
      <c r="E10" s="46">
        <v>4</v>
      </c>
      <c r="F10" s="62">
        <f>B10*0.5+C10*1+D10*2+E10*2.5</f>
        <v>208.5</v>
      </c>
      <c r="G10" s="2"/>
      <c r="H10" s="19" t="s">
        <v>4</v>
      </c>
      <c r="I10" s="46">
        <v>39</v>
      </c>
      <c r="J10" s="46">
        <v>111</v>
      </c>
      <c r="K10" s="46">
        <v>17</v>
      </c>
      <c r="L10" s="46">
        <v>4</v>
      </c>
      <c r="M10" s="6">
        <f>I10*0.5+J10*1+K10*2+L10*2.5</f>
        <v>174.5</v>
      </c>
      <c r="N10" s="9">
        <f>F20+F21+F22+M10</f>
        <v>712</v>
      </c>
      <c r="O10" s="19" t="s">
        <v>43</v>
      </c>
      <c r="P10" s="46">
        <v>49</v>
      </c>
      <c r="Q10" s="46">
        <v>112</v>
      </c>
      <c r="R10" s="46">
        <v>21</v>
      </c>
      <c r="S10" s="46">
        <v>3</v>
      </c>
      <c r="T10" s="6">
        <f>P10*0.5+Q10*1+R10*2+S10*2.5</f>
        <v>186</v>
      </c>
      <c r="U10" s="10"/>
      <c r="AC10" s="1"/>
      <c r="AD10" s="1"/>
      <c r="AE10" s="1" t="s">
        <v>85</v>
      </c>
      <c r="AF10" s="81">
        <v>929.5</v>
      </c>
      <c r="AG10" s="1"/>
      <c r="AH10" s="1"/>
    </row>
    <row r="11" spans="1:34" ht="24" customHeight="1" x14ac:dyDescent="0.2">
      <c r="A11" s="18" t="s">
        <v>14</v>
      </c>
      <c r="B11" s="46">
        <v>69</v>
      </c>
      <c r="C11" s="46">
        <v>122</v>
      </c>
      <c r="D11" s="46">
        <v>19</v>
      </c>
      <c r="E11" s="46">
        <v>5</v>
      </c>
      <c r="F11" s="6">
        <f t="shared" ref="F11:F22" si="0">B11*0.5+C11*1+D11*2+E11*2.5</f>
        <v>207</v>
      </c>
      <c r="G11" s="2"/>
      <c r="H11" s="19" t="s">
        <v>5</v>
      </c>
      <c r="I11" s="46">
        <v>43</v>
      </c>
      <c r="J11" s="46">
        <v>121</v>
      </c>
      <c r="K11" s="46">
        <v>19</v>
      </c>
      <c r="L11" s="46">
        <v>4</v>
      </c>
      <c r="M11" s="6">
        <f t="shared" ref="M11:M22" si="1">I11*0.5+J11*1+K11*2+L11*2.5</f>
        <v>190.5</v>
      </c>
      <c r="N11" s="9">
        <f>F21+F22+M10+M11</f>
        <v>730</v>
      </c>
      <c r="O11" s="19" t="s">
        <v>44</v>
      </c>
      <c r="P11" s="46">
        <v>52</v>
      </c>
      <c r="Q11" s="46">
        <v>115</v>
      </c>
      <c r="R11" s="46">
        <v>16</v>
      </c>
      <c r="S11" s="46">
        <v>2</v>
      </c>
      <c r="T11" s="6">
        <f t="shared" ref="T11:T21" si="2">P11*0.5+Q11*1+R11*2+S11*2.5</f>
        <v>178</v>
      </c>
      <c r="U11" s="2"/>
      <c r="AC11" s="1"/>
      <c r="AD11" s="1"/>
      <c r="AE11" s="1" t="s">
        <v>67</v>
      </c>
      <c r="AF11" s="81">
        <v>932.5</v>
      </c>
      <c r="AG11" s="1"/>
      <c r="AH11" s="1"/>
    </row>
    <row r="12" spans="1:34" ht="24" customHeight="1" x14ac:dyDescent="0.2">
      <c r="A12" s="18" t="s">
        <v>17</v>
      </c>
      <c r="B12" s="46">
        <v>75</v>
      </c>
      <c r="C12" s="46">
        <v>125</v>
      </c>
      <c r="D12" s="46">
        <v>23</v>
      </c>
      <c r="E12" s="46">
        <v>2</v>
      </c>
      <c r="F12" s="6">
        <f t="shared" si="0"/>
        <v>213.5</v>
      </c>
      <c r="G12" s="2"/>
      <c r="H12" s="19" t="s">
        <v>6</v>
      </c>
      <c r="I12" s="46">
        <v>56</v>
      </c>
      <c r="J12" s="46">
        <v>143</v>
      </c>
      <c r="K12" s="46">
        <v>15</v>
      </c>
      <c r="L12" s="46">
        <v>2</v>
      </c>
      <c r="M12" s="6">
        <f t="shared" si="1"/>
        <v>206</v>
      </c>
      <c r="N12" s="2">
        <f>F22+M10+M11+M12</f>
        <v>754</v>
      </c>
      <c r="O12" s="19" t="s">
        <v>32</v>
      </c>
      <c r="P12" s="46">
        <v>66</v>
      </c>
      <c r="Q12" s="46">
        <v>145</v>
      </c>
      <c r="R12" s="46">
        <v>22</v>
      </c>
      <c r="S12" s="46">
        <v>6</v>
      </c>
      <c r="T12" s="6">
        <f t="shared" si="2"/>
        <v>237</v>
      </c>
      <c r="U12" s="2"/>
      <c r="AC12" s="1"/>
      <c r="AD12" s="1"/>
      <c r="AE12" s="1" t="s">
        <v>68</v>
      </c>
      <c r="AF12" s="81">
        <v>944.5</v>
      </c>
      <c r="AG12" s="1"/>
      <c r="AH12" s="1"/>
    </row>
    <row r="13" spans="1:34" ht="24" customHeight="1" x14ac:dyDescent="0.2">
      <c r="A13" s="18" t="s">
        <v>19</v>
      </c>
      <c r="B13" s="46">
        <v>45</v>
      </c>
      <c r="C13" s="46">
        <v>95</v>
      </c>
      <c r="D13" s="46">
        <v>16</v>
      </c>
      <c r="E13" s="46">
        <v>2</v>
      </c>
      <c r="F13" s="6">
        <f t="shared" si="0"/>
        <v>154.5</v>
      </c>
      <c r="G13" s="2">
        <f>F10+F11+F12+F13</f>
        <v>783.5</v>
      </c>
      <c r="H13" s="19" t="s">
        <v>7</v>
      </c>
      <c r="I13" s="46">
        <v>37</v>
      </c>
      <c r="J13" s="46">
        <v>109</v>
      </c>
      <c r="K13" s="46">
        <v>15</v>
      </c>
      <c r="L13" s="46">
        <v>1</v>
      </c>
      <c r="M13" s="6">
        <f t="shared" si="1"/>
        <v>160</v>
      </c>
      <c r="N13" s="2">
        <f t="shared" ref="N13:N18" si="3">M10+M11+M12+M13</f>
        <v>731</v>
      </c>
      <c r="O13" s="19" t="s">
        <v>33</v>
      </c>
      <c r="P13" s="46">
        <v>50</v>
      </c>
      <c r="Q13" s="46">
        <v>131</v>
      </c>
      <c r="R13" s="46">
        <v>16</v>
      </c>
      <c r="S13" s="46">
        <v>2</v>
      </c>
      <c r="T13" s="6">
        <f t="shared" si="2"/>
        <v>193</v>
      </c>
      <c r="U13" s="2">
        <f t="shared" ref="U13:U21" si="4">T10+T11+T12+T13</f>
        <v>794</v>
      </c>
      <c r="AC13" s="1" t="s">
        <v>89</v>
      </c>
      <c r="AD13" s="81">
        <v>1077.5</v>
      </c>
      <c r="AE13" s="1" t="s">
        <v>80</v>
      </c>
      <c r="AF13" s="81">
        <v>950</v>
      </c>
      <c r="AG13" s="1" t="s">
        <v>77</v>
      </c>
      <c r="AH13" s="81">
        <v>0</v>
      </c>
    </row>
    <row r="14" spans="1:34" ht="24" customHeight="1" x14ac:dyDescent="0.2">
      <c r="A14" s="18" t="s">
        <v>21</v>
      </c>
      <c r="B14" s="46">
        <v>63</v>
      </c>
      <c r="C14" s="46">
        <v>111</v>
      </c>
      <c r="D14" s="46">
        <v>14</v>
      </c>
      <c r="E14" s="46">
        <v>4</v>
      </c>
      <c r="F14" s="6">
        <f t="shared" si="0"/>
        <v>180.5</v>
      </c>
      <c r="G14" s="2">
        <f t="shared" ref="G14:G19" si="5">F11+F12+F13+F14</f>
        <v>755.5</v>
      </c>
      <c r="H14" s="19" t="s">
        <v>9</v>
      </c>
      <c r="I14" s="46">
        <v>40</v>
      </c>
      <c r="J14" s="46">
        <v>99</v>
      </c>
      <c r="K14" s="46">
        <v>16</v>
      </c>
      <c r="L14" s="46">
        <v>3</v>
      </c>
      <c r="M14" s="6">
        <f t="shared" si="1"/>
        <v>158.5</v>
      </c>
      <c r="N14" s="2">
        <f t="shared" si="3"/>
        <v>715</v>
      </c>
      <c r="O14" s="19" t="s">
        <v>29</v>
      </c>
      <c r="P14" s="45">
        <v>50</v>
      </c>
      <c r="Q14" s="45">
        <v>133</v>
      </c>
      <c r="R14" s="45">
        <v>25</v>
      </c>
      <c r="S14" s="45">
        <v>4</v>
      </c>
      <c r="T14" s="6">
        <f t="shared" si="2"/>
        <v>218</v>
      </c>
      <c r="U14" s="2">
        <f t="shared" si="4"/>
        <v>826</v>
      </c>
      <c r="AC14" s="1" t="s">
        <v>87</v>
      </c>
      <c r="AD14" s="81">
        <v>1084</v>
      </c>
      <c r="AE14" s="1" t="s">
        <v>75</v>
      </c>
      <c r="AF14" s="81">
        <v>986</v>
      </c>
      <c r="AG14" s="1" t="s">
        <v>78</v>
      </c>
      <c r="AH14" s="81">
        <v>0</v>
      </c>
    </row>
    <row r="15" spans="1:34" ht="24" customHeight="1" x14ac:dyDescent="0.2">
      <c r="A15" s="18" t="s">
        <v>23</v>
      </c>
      <c r="B15" s="46">
        <v>68</v>
      </c>
      <c r="C15" s="46">
        <v>96</v>
      </c>
      <c r="D15" s="46">
        <v>23</v>
      </c>
      <c r="E15" s="46">
        <v>3</v>
      </c>
      <c r="F15" s="6">
        <f t="shared" si="0"/>
        <v>183.5</v>
      </c>
      <c r="G15" s="2">
        <f t="shared" si="5"/>
        <v>732</v>
      </c>
      <c r="H15" s="19" t="s">
        <v>12</v>
      </c>
      <c r="I15" s="46">
        <v>39</v>
      </c>
      <c r="J15" s="46">
        <v>101</v>
      </c>
      <c r="K15" s="46">
        <v>12</v>
      </c>
      <c r="L15" s="46">
        <v>2</v>
      </c>
      <c r="M15" s="6">
        <f t="shared" si="1"/>
        <v>149.5</v>
      </c>
      <c r="N15" s="2">
        <f t="shared" si="3"/>
        <v>674</v>
      </c>
      <c r="O15" s="18" t="s">
        <v>30</v>
      </c>
      <c r="P15" s="46">
        <v>71</v>
      </c>
      <c r="Q15" s="46">
        <v>160</v>
      </c>
      <c r="R15" s="46">
        <v>25</v>
      </c>
      <c r="S15" s="46">
        <v>2</v>
      </c>
      <c r="T15" s="6">
        <f t="shared" si="2"/>
        <v>250.5</v>
      </c>
      <c r="U15" s="2">
        <f t="shared" si="4"/>
        <v>898.5</v>
      </c>
      <c r="AC15" s="1" t="s">
        <v>84</v>
      </c>
      <c r="AD15" s="81">
        <v>1088</v>
      </c>
      <c r="AE15" s="1" t="s">
        <v>64</v>
      </c>
      <c r="AF15" s="81">
        <v>1007</v>
      </c>
      <c r="AG15" s="1" t="s">
        <v>81</v>
      </c>
      <c r="AH15" s="81">
        <v>0</v>
      </c>
    </row>
    <row r="16" spans="1:34" ht="24" customHeight="1" x14ac:dyDescent="0.2">
      <c r="A16" s="18" t="s">
        <v>39</v>
      </c>
      <c r="B16" s="46">
        <v>65</v>
      </c>
      <c r="C16" s="46">
        <v>137</v>
      </c>
      <c r="D16" s="46">
        <v>24</v>
      </c>
      <c r="E16" s="46">
        <v>5</v>
      </c>
      <c r="F16" s="6">
        <f t="shared" si="0"/>
        <v>230</v>
      </c>
      <c r="G16" s="2">
        <f t="shared" si="5"/>
        <v>748.5</v>
      </c>
      <c r="H16" s="19" t="s">
        <v>15</v>
      </c>
      <c r="I16" s="46">
        <v>41</v>
      </c>
      <c r="J16" s="46">
        <v>115</v>
      </c>
      <c r="K16" s="46">
        <v>14</v>
      </c>
      <c r="L16" s="46">
        <v>1</v>
      </c>
      <c r="M16" s="6">
        <f t="shared" si="1"/>
        <v>166</v>
      </c>
      <c r="N16" s="2">
        <f t="shared" si="3"/>
        <v>634</v>
      </c>
      <c r="O16" s="19" t="s">
        <v>8</v>
      </c>
      <c r="P16" s="46">
        <v>70</v>
      </c>
      <c r="Q16" s="46">
        <v>166</v>
      </c>
      <c r="R16" s="46">
        <v>20</v>
      </c>
      <c r="S16" s="46">
        <v>2</v>
      </c>
      <c r="T16" s="6">
        <f t="shared" si="2"/>
        <v>246</v>
      </c>
      <c r="U16" s="2">
        <f t="shared" si="4"/>
        <v>907.5</v>
      </c>
      <c r="AC16" s="1" t="s">
        <v>82</v>
      </c>
      <c r="AD16" s="81">
        <v>1121.5</v>
      </c>
      <c r="AE16" s="1" t="s">
        <v>76</v>
      </c>
      <c r="AF16" s="81">
        <v>1015.5</v>
      </c>
      <c r="AG16" s="1" t="s">
        <v>83</v>
      </c>
      <c r="AH16" s="81">
        <v>0</v>
      </c>
    </row>
    <row r="17" spans="1:34" ht="24" customHeight="1" x14ac:dyDescent="0.2">
      <c r="A17" s="18" t="s">
        <v>40</v>
      </c>
      <c r="B17" s="46">
        <v>50</v>
      </c>
      <c r="C17" s="46">
        <v>89</v>
      </c>
      <c r="D17" s="46">
        <v>18</v>
      </c>
      <c r="E17" s="46">
        <v>2</v>
      </c>
      <c r="F17" s="6">
        <f t="shared" si="0"/>
        <v>155</v>
      </c>
      <c r="G17" s="2">
        <f t="shared" si="5"/>
        <v>749</v>
      </c>
      <c r="H17" s="19" t="s">
        <v>18</v>
      </c>
      <c r="I17" s="46">
        <v>43</v>
      </c>
      <c r="J17" s="46">
        <v>129</v>
      </c>
      <c r="K17" s="46">
        <v>19</v>
      </c>
      <c r="L17" s="46">
        <v>4</v>
      </c>
      <c r="M17" s="6">
        <f t="shared" si="1"/>
        <v>198.5</v>
      </c>
      <c r="N17" s="2">
        <f t="shared" si="3"/>
        <v>672.5</v>
      </c>
      <c r="O17" s="19" t="s">
        <v>10</v>
      </c>
      <c r="P17" s="46">
        <v>70</v>
      </c>
      <c r="Q17" s="46">
        <v>151</v>
      </c>
      <c r="R17" s="46">
        <v>26</v>
      </c>
      <c r="S17" s="46">
        <v>0</v>
      </c>
      <c r="T17" s="6">
        <f t="shared" si="2"/>
        <v>238</v>
      </c>
      <c r="U17" s="2">
        <f>T14+T15+T16+T17</f>
        <v>952.5</v>
      </c>
      <c r="AC17" s="1" t="s">
        <v>79</v>
      </c>
      <c r="AD17" s="81">
        <v>1162.5</v>
      </c>
      <c r="AE17" s="1" t="s">
        <v>74</v>
      </c>
      <c r="AF17" s="81">
        <v>1028.5</v>
      </c>
      <c r="AG17" s="1" t="s">
        <v>86</v>
      </c>
      <c r="AH17" s="81">
        <v>0</v>
      </c>
    </row>
    <row r="18" spans="1:34" ht="24" customHeight="1" x14ac:dyDescent="0.2">
      <c r="A18" s="18" t="s">
        <v>41</v>
      </c>
      <c r="B18" s="46">
        <v>75</v>
      </c>
      <c r="C18" s="46">
        <v>118</v>
      </c>
      <c r="D18" s="46">
        <v>22</v>
      </c>
      <c r="E18" s="46">
        <v>3</v>
      </c>
      <c r="F18" s="6">
        <f t="shared" si="0"/>
        <v>207</v>
      </c>
      <c r="G18" s="2">
        <f t="shared" si="5"/>
        <v>775.5</v>
      </c>
      <c r="H18" s="19" t="s">
        <v>20</v>
      </c>
      <c r="I18" s="46">
        <v>58</v>
      </c>
      <c r="J18" s="46">
        <v>148</v>
      </c>
      <c r="K18" s="46">
        <v>21</v>
      </c>
      <c r="L18" s="46">
        <v>2</v>
      </c>
      <c r="M18" s="6">
        <f t="shared" si="1"/>
        <v>224</v>
      </c>
      <c r="N18" s="2">
        <f t="shared" si="3"/>
        <v>738</v>
      </c>
      <c r="O18" s="19" t="s">
        <v>13</v>
      </c>
      <c r="P18" s="46">
        <v>87</v>
      </c>
      <c r="Q18" s="46">
        <v>130</v>
      </c>
      <c r="R18" s="46">
        <v>16</v>
      </c>
      <c r="S18" s="46">
        <v>1</v>
      </c>
      <c r="T18" s="6">
        <f t="shared" si="2"/>
        <v>208</v>
      </c>
      <c r="U18" s="2">
        <f t="shared" si="4"/>
        <v>942.5</v>
      </c>
      <c r="AC18" s="1" t="s">
        <v>66</v>
      </c>
      <c r="AD18" s="81">
        <v>1171</v>
      </c>
      <c r="AE18" s="1" t="s">
        <v>88</v>
      </c>
      <c r="AF18" s="81">
        <v>1031</v>
      </c>
      <c r="AG18" s="1" t="s">
        <v>69</v>
      </c>
      <c r="AH18" s="81">
        <v>0</v>
      </c>
    </row>
    <row r="19" spans="1:34" ht="24" customHeight="1" thickBot="1" x14ac:dyDescent="0.25">
      <c r="A19" s="21" t="s">
        <v>42</v>
      </c>
      <c r="B19" s="47">
        <v>56</v>
      </c>
      <c r="C19" s="47">
        <v>140</v>
      </c>
      <c r="D19" s="47">
        <v>16</v>
      </c>
      <c r="E19" s="47">
        <v>7</v>
      </c>
      <c r="F19" s="7">
        <f t="shared" si="0"/>
        <v>217.5</v>
      </c>
      <c r="G19" s="3">
        <f t="shared" si="5"/>
        <v>809.5</v>
      </c>
      <c r="H19" s="20" t="s">
        <v>22</v>
      </c>
      <c r="I19" s="45">
        <v>44</v>
      </c>
      <c r="J19" s="45">
        <v>107</v>
      </c>
      <c r="K19" s="45">
        <v>18</v>
      </c>
      <c r="L19" s="45">
        <v>7</v>
      </c>
      <c r="M19" s="6">
        <f t="shared" si="1"/>
        <v>182.5</v>
      </c>
      <c r="N19" s="2">
        <f>M16+M17+M18+M19</f>
        <v>771</v>
      </c>
      <c r="O19" s="19" t="s">
        <v>16</v>
      </c>
      <c r="P19" s="46">
        <v>81</v>
      </c>
      <c r="Q19" s="46">
        <v>142</v>
      </c>
      <c r="R19" s="46">
        <v>20</v>
      </c>
      <c r="S19" s="46">
        <v>3</v>
      </c>
      <c r="T19" s="6">
        <f t="shared" si="2"/>
        <v>230</v>
      </c>
      <c r="U19" s="2">
        <f t="shared" si="4"/>
        <v>922</v>
      </c>
      <c r="AC19" s="1" t="s">
        <v>65</v>
      </c>
      <c r="AD19" s="81">
        <v>1205.5</v>
      </c>
      <c r="AE19" s="1" t="s">
        <v>90</v>
      </c>
      <c r="AF19" s="81">
        <v>1036.5</v>
      </c>
      <c r="AG19" s="1" t="s">
        <v>91</v>
      </c>
      <c r="AH19" s="81">
        <v>0</v>
      </c>
    </row>
    <row r="20" spans="1:34" ht="24" customHeight="1" x14ac:dyDescent="0.2">
      <c r="A20" s="19" t="s">
        <v>27</v>
      </c>
      <c r="B20" s="45">
        <v>39</v>
      </c>
      <c r="C20" s="45">
        <v>109</v>
      </c>
      <c r="D20" s="45">
        <v>17</v>
      </c>
      <c r="E20" s="45">
        <v>4</v>
      </c>
      <c r="F20" s="8">
        <f t="shared" si="0"/>
        <v>172.5</v>
      </c>
      <c r="G20" s="35"/>
      <c r="H20" s="19" t="s">
        <v>24</v>
      </c>
      <c r="I20" s="46">
        <v>39</v>
      </c>
      <c r="J20" s="46">
        <v>119</v>
      </c>
      <c r="K20" s="46">
        <v>18</v>
      </c>
      <c r="L20" s="46">
        <v>2</v>
      </c>
      <c r="M20" s="8">
        <f t="shared" si="1"/>
        <v>179.5</v>
      </c>
      <c r="N20" s="2">
        <f>M17+M18+M19+M20</f>
        <v>784.5</v>
      </c>
      <c r="O20" s="19" t="s">
        <v>45</v>
      </c>
      <c r="P20" s="45">
        <v>44</v>
      </c>
      <c r="Q20" s="45">
        <v>155</v>
      </c>
      <c r="R20" s="45">
        <v>15</v>
      </c>
      <c r="S20" s="45">
        <v>0</v>
      </c>
      <c r="T20" s="8">
        <f t="shared" si="2"/>
        <v>207</v>
      </c>
      <c r="U20" s="2">
        <f t="shared" si="4"/>
        <v>883</v>
      </c>
      <c r="AC20" s="1"/>
      <c r="AD20" s="1"/>
      <c r="AE20" s="1" t="s">
        <v>92</v>
      </c>
      <c r="AF20" s="81">
        <v>1058.5</v>
      </c>
      <c r="AG20" s="1" t="s">
        <v>70</v>
      </c>
      <c r="AH20" s="81">
        <v>0</v>
      </c>
    </row>
    <row r="21" spans="1:34" ht="24" customHeight="1" thickBot="1" x14ac:dyDescent="0.25">
      <c r="A21" s="19" t="s">
        <v>28</v>
      </c>
      <c r="B21" s="46">
        <v>41</v>
      </c>
      <c r="C21" s="46">
        <v>114</v>
      </c>
      <c r="D21" s="46">
        <v>20</v>
      </c>
      <c r="E21" s="46">
        <v>3</v>
      </c>
      <c r="F21" s="6">
        <f t="shared" si="0"/>
        <v>182</v>
      </c>
      <c r="G21" s="36"/>
      <c r="H21" s="20" t="s">
        <v>25</v>
      </c>
      <c r="I21" s="46">
        <v>57</v>
      </c>
      <c r="J21" s="46">
        <v>111</v>
      </c>
      <c r="K21" s="46">
        <v>20</v>
      </c>
      <c r="L21" s="46">
        <v>5</v>
      </c>
      <c r="M21" s="6">
        <f t="shared" si="1"/>
        <v>192</v>
      </c>
      <c r="N21" s="2">
        <f>M18+M19+M20+M21</f>
        <v>778</v>
      </c>
      <c r="O21" s="21" t="s">
        <v>46</v>
      </c>
      <c r="P21" s="47">
        <v>56</v>
      </c>
      <c r="Q21" s="47">
        <v>133</v>
      </c>
      <c r="R21" s="47">
        <v>19</v>
      </c>
      <c r="S21" s="47">
        <v>1</v>
      </c>
      <c r="T21" s="7">
        <f t="shared" si="2"/>
        <v>201.5</v>
      </c>
      <c r="U21" s="3">
        <f t="shared" si="4"/>
        <v>846.5</v>
      </c>
      <c r="AC21" s="1"/>
      <c r="AD21" s="1"/>
      <c r="AE21" s="1" t="s">
        <v>71</v>
      </c>
      <c r="AF21" s="81">
        <v>1091.5</v>
      </c>
      <c r="AG21" s="1" t="s">
        <v>72</v>
      </c>
      <c r="AH21" s="81">
        <v>0</v>
      </c>
    </row>
    <row r="22" spans="1:34" ht="24" customHeight="1" thickBot="1" x14ac:dyDescent="0.25">
      <c r="A22" s="19" t="s">
        <v>1</v>
      </c>
      <c r="B22" s="46">
        <v>47</v>
      </c>
      <c r="C22" s="46">
        <v>121</v>
      </c>
      <c r="D22" s="46">
        <v>18</v>
      </c>
      <c r="E22" s="46">
        <v>1</v>
      </c>
      <c r="F22" s="6">
        <f t="shared" si="0"/>
        <v>183</v>
      </c>
      <c r="G22" s="2"/>
      <c r="H22" s="21" t="s">
        <v>26</v>
      </c>
      <c r="I22" s="47">
        <v>83</v>
      </c>
      <c r="J22" s="47">
        <v>154</v>
      </c>
      <c r="K22" s="47">
        <v>15</v>
      </c>
      <c r="L22" s="47">
        <v>2</v>
      </c>
      <c r="M22" s="6">
        <f t="shared" si="1"/>
        <v>230.5</v>
      </c>
      <c r="N22" s="3">
        <f>M19+M20+M21+M22</f>
        <v>784.5</v>
      </c>
      <c r="O22" s="19"/>
      <c r="P22" s="45"/>
      <c r="Q22" s="45"/>
      <c r="R22" s="45"/>
      <c r="S22" s="45"/>
      <c r="T22" s="8"/>
      <c r="U22" s="34"/>
      <c r="AC22" s="1"/>
      <c r="AD22" s="1"/>
      <c r="AE22" s="1" t="s">
        <v>93</v>
      </c>
      <c r="AF22" s="81">
        <v>1132</v>
      </c>
      <c r="AG22" s="1"/>
      <c r="AH22" s="81"/>
    </row>
    <row r="23" spans="1:34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809.5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784.5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952.5</v>
      </c>
      <c r="AC23" s="1"/>
      <c r="AD23" s="1"/>
      <c r="AE23" s="1"/>
      <c r="AF23" s="1"/>
      <c r="AG23" s="1"/>
      <c r="AH23" s="1"/>
    </row>
    <row r="24" spans="1:34" ht="13.5" customHeight="1" x14ac:dyDescent="0.2">
      <c r="A24" s="168"/>
      <c r="B24" s="169"/>
      <c r="C24" s="82" t="s">
        <v>73</v>
      </c>
      <c r="D24" s="86"/>
      <c r="E24" s="86"/>
      <c r="F24" s="87" t="s">
        <v>89</v>
      </c>
      <c r="G24" s="88"/>
      <c r="H24" s="168"/>
      <c r="I24" s="169"/>
      <c r="J24" s="82" t="s">
        <v>73</v>
      </c>
      <c r="K24" s="86"/>
      <c r="L24" s="86"/>
      <c r="M24" s="87" t="s">
        <v>93</v>
      </c>
      <c r="N24" s="88"/>
      <c r="O24" s="168"/>
      <c r="P24" s="169"/>
      <c r="Q24" s="82" t="s">
        <v>73</v>
      </c>
      <c r="R24" s="86"/>
      <c r="S24" s="86"/>
      <c r="T24" s="87" t="s">
        <v>86</v>
      </c>
      <c r="U24" s="88"/>
      <c r="AC24" s="1"/>
      <c r="AD24" s="1"/>
      <c r="AE24" s="91" t="s">
        <v>73</v>
      </c>
      <c r="AF24" s="1"/>
      <c r="AG24" s="1"/>
      <c r="AH24" s="1"/>
    </row>
    <row r="25" spans="1:34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34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34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34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34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34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34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34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9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9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9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9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9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AC37" s="1" t="s">
        <v>27</v>
      </c>
    </row>
    <row r="38" spans="1:29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AC38" s="1" t="s">
        <v>28</v>
      </c>
    </row>
    <row r="39" spans="1:29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AC39" s="1" t="s">
        <v>1</v>
      </c>
    </row>
    <row r="40" spans="1:29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AC40" s="1" t="s">
        <v>4</v>
      </c>
    </row>
    <row r="41" spans="1:29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AC41" s="1" t="s">
        <v>5</v>
      </c>
    </row>
    <row r="42" spans="1:29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AC42" s="1" t="s">
        <v>6</v>
      </c>
    </row>
    <row r="43" spans="1:29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AC43" s="1" t="s">
        <v>7</v>
      </c>
    </row>
    <row r="44" spans="1:29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AC44" s="1" t="s">
        <v>9</v>
      </c>
    </row>
    <row r="45" spans="1:29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AC45" s="1" t="s">
        <v>12</v>
      </c>
    </row>
    <row r="46" spans="1:29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AC46" s="1" t="s">
        <v>15</v>
      </c>
    </row>
    <row r="47" spans="1:29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AC47" s="1" t="s">
        <v>18</v>
      </c>
    </row>
    <row r="48" spans="1:29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AC48" s="1" t="s">
        <v>20</v>
      </c>
    </row>
    <row r="49" spans="1:29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AC49" s="1" t="s">
        <v>22</v>
      </c>
    </row>
    <row r="50" spans="1:29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AC50" s="1" t="s">
        <v>24</v>
      </c>
    </row>
    <row r="51" spans="1:29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AC51" s="1" t="s">
        <v>25</v>
      </c>
    </row>
    <row r="52" spans="1:29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AC52" s="1" t="s">
        <v>26</v>
      </c>
    </row>
    <row r="53" spans="1:29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9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9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9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9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9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9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9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9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9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9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9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Q23:T23"/>
    <mergeCell ref="J23:M23"/>
    <mergeCell ref="O8:O9"/>
    <mergeCell ref="N8:N9"/>
    <mergeCell ref="H8:H9"/>
    <mergeCell ref="H23:I24"/>
    <mergeCell ref="O23:P24"/>
    <mergeCell ref="A26:E26"/>
    <mergeCell ref="B8:E8"/>
    <mergeCell ref="G8:G9"/>
    <mergeCell ref="F8:F9"/>
    <mergeCell ref="A23:B24"/>
    <mergeCell ref="C23:F23"/>
    <mergeCell ref="A8:A9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:U2"/>
    <mergeCell ref="S5:U5"/>
    <mergeCell ref="E4:H4"/>
    <mergeCell ref="D5:H5"/>
    <mergeCell ref="L5:N5"/>
    <mergeCell ref="P5:R5"/>
    <mergeCell ref="A6:C6"/>
    <mergeCell ref="A4:C4"/>
    <mergeCell ref="A5:C5"/>
    <mergeCell ref="I6:K6"/>
    <mergeCell ref="D6:H6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N12" sqref="N12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79" t="s">
        <v>62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76" t="s">
        <v>54</v>
      </c>
      <c r="B5" s="176"/>
      <c r="C5" s="176"/>
      <c r="D5" s="26"/>
      <c r="E5" s="181" t="str">
        <f>'G-1'!E4:H4</f>
        <v>DE OBRA</v>
      </c>
      <c r="F5" s="181"/>
      <c r="G5" s="181"/>
      <c r="H5" s="181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77" t="s">
        <v>56</v>
      </c>
      <c r="B6" s="177"/>
      <c r="C6" s="177"/>
      <c r="D6" s="181" t="str">
        <f>'G-1'!D5:H5</f>
        <v>CALLE 68 X CARRERA 38</v>
      </c>
      <c r="E6" s="181"/>
      <c r="F6" s="181"/>
      <c r="G6" s="181"/>
      <c r="H6" s="181"/>
      <c r="I6" s="177" t="s">
        <v>53</v>
      </c>
      <c r="J6" s="177"/>
      <c r="K6" s="177"/>
      <c r="L6" s="182">
        <f>'G-1'!L5:N5</f>
        <v>325</v>
      </c>
      <c r="M6" s="182"/>
      <c r="N6" s="182"/>
      <c r="O6" s="12"/>
      <c r="P6" s="177" t="s">
        <v>58</v>
      </c>
      <c r="Q6" s="177"/>
      <c r="R6" s="177"/>
      <c r="S6" s="217">
        <f>'G-1'!S6:U6</f>
        <v>42758</v>
      </c>
      <c r="T6" s="217"/>
      <c r="U6" s="217"/>
    </row>
    <row r="7" spans="1:28" ht="7.5" customHeight="1" x14ac:dyDescent="0.2">
      <c r="A7" s="13"/>
      <c r="B7" s="11"/>
      <c r="C7" s="11"/>
      <c r="D7" s="11"/>
      <c r="E7" s="190"/>
      <c r="F7" s="190"/>
      <c r="G7" s="190"/>
      <c r="H7" s="190"/>
      <c r="I7" s="190"/>
      <c r="J7" s="190"/>
      <c r="K7" s="190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84" t="s">
        <v>36</v>
      </c>
      <c r="B8" s="187" t="s">
        <v>34</v>
      </c>
      <c r="C8" s="188"/>
      <c r="D8" s="188"/>
      <c r="E8" s="189"/>
      <c r="F8" s="184" t="s">
        <v>35</v>
      </c>
      <c r="G8" s="184" t="s">
        <v>37</v>
      </c>
      <c r="H8" s="184" t="s">
        <v>36</v>
      </c>
      <c r="I8" s="187" t="s">
        <v>34</v>
      </c>
      <c r="J8" s="188"/>
      <c r="K8" s="188"/>
      <c r="L8" s="189"/>
      <c r="M8" s="184" t="s">
        <v>35</v>
      </c>
      <c r="N8" s="184" t="s">
        <v>37</v>
      </c>
      <c r="O8" s="184" t="s">
        <v>36</v>
      </c>
      <c r="P8" s="187" t="s">
        <v>34</v>
      </c>
      <c r="Q8" s="188"/>
      <c r="R8" s="188"/>
      <c r="S8" s="189"/>
      <c r="T8" s="184" t="s">
        <v>35</v>
      </c>
      <c r="U8" s="184" t="s">
        <v>37</v>
      </c>
    </row>
    <row r="9" spans="1:28" ht="12" customHeight="1" x14ac:dyDescent="0.2">
      <c r="A9" s="186"/>
      <c r="B9" s="15" t="s">
        <v>52</v>
      </c>
      <c r="C9" s="15" t="s">
        <v>0</v>
      </c>
      <c r="D9" s="15" t="s">
        <v>2</v>
      </c>
      <c r="E9" s="16" t="s">
        <v>3</v>
      </c>
      <c r="F9" s="186"/>
      <c r="G9" s="186"/>
      <c r="H9" s="186"/>
      <c r="I9" s="17" t="s">
        <v>52</v>
      </c>
      <c r="J9" s="17" t="s">
        <v>0</v>
      </c>
      <c r="K9" s="15" t="s">
        <v>2</v>
      </c>
      <c r="L9" s="16" t="s">
        <v>3</v>
      </c>
      <c r="M9" s="186"/>
      <c r="N9" s="186"/>
      <c r="O9" s="186"/>
      <c r="P9" s="17" t="s">
        <v>52</v>
      </c>
      <c r="Q9" s="17" t="s">
        <v>0</v>
      </c>
      <c r="R9" s="15" t="s">
        <v>2</v>
      </c>
      <c r="S9" s="16" t="s">
        <v>3</v>
      </c>
      <c r="T9" s="186"/>
      <c r="U9" s="186"/>
    </row>
    <row r="10" spans="1:28" ht="24" customHeight="1" x14ac:dyDescent="0.2">
      <c r="A10" s="18" t="s">
        <v>11</v>
      </c>
      <c r="B10" s="46">
        <f>'G-1'!B10+'G-2'!B10+'G-3'!B10+'G-4'!B10</f>
        <v>293</v>
      </c>
      <c r="C10" s="46">
        <f>'G-1'!C10+'G-2'!C10+'G-3'!C10+'G-4'!C10</f>
        <v>327</v>
      </c>
      <c r="D10" s="46">
        <f>'G-1'!D10+'G-2'!D10+'G-3'!D10+'G-4'!D10</f>
        <v>42</v>
      </c>
      <c r="E10" s="46">
        <f>'G-1'!E10+'G-2'!E10+'G-3'!E10+'G-4'!E10</f>
        <v>6</v>
      </c>
      <c r="F10" s="6">
        <f t="shared" ref="F10:F22" si="0">B10*0.5+C10*1+D10*2+E10*2.5</f>
        <v>572.5</v>
      </c>
      <c r="G10" s="2"/>
      <c r="H10" s="19" t="s">
        <v>4</v>
      </c>
      <c r="I10" s="46">
        <f>'G-1'!I10+'G-2'!I10+'G-3'!I10+'G-4'!I10</f>
        <v>166</v>
      </c>
      <c r="J10" s="46">
        <f>'G-1'!J10+'G-2'!J10+'G-3'!J10+'G-4'!J10</f>
        <v>293</v>
      </c>
      <c r="K10" s="46">
        <f>'G-1'!K10+'G-2'!K10+'G-3'!K10+'G-4'!K10</f>
        <v>43</v>
      </c>
      <c r="L10" s="46">
        <f>'G-1'!L10+'G-2'!L10+'G-3'!L10+'G-4'!L10</f>
        <v>10</v>
      </c>
      <c r="M10" s="6">
        <f t="shared" ref="M10:M22" si="1">I10*0.5+J10*1+K10*2+L10*2.5</f>
        <v>487</v>
      </c>
      <c r="N10" s="9">
        <f>F20+F21+F22+M10</f>
        <v>1890.5</v>
      </c>
      <c r="O10" s="19" t="s">
        <v>43</v>
      </c>
      <c r="P10" s="46">
        <f>'G-1'!P10+'G-2'!P10+'G-3'!P10+'G-4'!P10</f>
        <v>197</v>
      </c>
      <c r="Q10" s="46">
        <f>'G-1'!Q10+'G-2'!Q10+'G-3'!Q10+'G-4'!Q10</f>
        <v>334</v>
      </c>
      <c r="R10" s="46">
        <f>'G-1'!R10+'G-2'!R10+'G-3'!R10+'G-4'!R10</f>
        <v>42</v>
      </c>
      <c r="S10" s="46">
        <f>'G-1'!S10+'G-2'!S10+'G-3'!S10+'G-4'!S10</f>
        <v>6</v>
      </c>
      <c r="T10" s="6">
        <f t="shared" ref="T10:T21" si="2">P10*0.5+Q10*1+R10*2+S10*2.5</f>
        <v>531.5</v>
      </c>
      <c r="U10" s="10"/>
      <c r="W10" s="1"/>
      <c r="X10" s="1"/>
      <c r="Y10" s="1" t="s">
        <v>67</v>
      </c>
      <c r="Z10" s="8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'G-1'!B11+'G-2'!B11+'G-3'!B11+'G-4'!B11</f>
        <v>355</v>
      </c>
      <c r="C11" s="46">
        <f>'G-1'!C11+'G-2'!C11+'G-3'!C11+'G-4'!C11</f>
        <v>328</v>
      </c>
      <c r="D11" s="46">
        <f>'G-1'!D11+'G-2'!D11+'G-3'!D11+'G-4'!D11</f>
        <v>43</v>
      </c>
      <c r="E11" s="46">
        <f>'G-1'!E11+'G-2'!E11+'G-3'!E11+'G-4'!E11</f>
        <v>9</v>
      </c>
      <c r="F11" s="6">
        <f t="shared" si="0"/>
        <v>614</v>
      </c>
      <c r="G11" s="2"/>
      <c r="H11" s="19" t="s">
        <v>5</v>
      </c>
      <c r="I11" s="46">
        <f>'G-1'!I11+'G-2'!I11+'G-3'!I11+'G-4'!I11</f>
        <v>191</v>
      </c>
      <c r="J11" s="46">
        <f>'G-1'!J11+'G-2'!J11+'G-3'!J11+'G-4'!J11</f>
        <v>316</v>
      </c>
      <c r="K11" s="46">
        <f>'G-1'!K11+'G-2'!K11+'G-3'!K11+'G-4'!K11</f>
        <v>42</v>
      </c>
      <c r="L11" s="46">
        <f>'G-1'!L11+'G-2'!L11+'G-3'!L11+'G-4'!L11</f>
        <v>14</v>
      </c>
      <c r="M11" s="6">
        <f t="shared" si="1"/>
        <v>530.5</v>
      </c>
      <c r="N11" s="9">
        <f>F21+F22+M10+M11</f>
        <v>1976.5</v>
      </c>
      <c r="O11" s="19" t="s">
        <v>44</v>
      </c>
      <c r="P11" s="46">
        <f>'G-1'!P11+'G-2'!P11+'G-3'!P11+'G-4'!P11</f>
        <v>210</v>
      </c>
      <c r="Q11" s="46">
        <f>'G-1'!Q11+'G-2'!Q11+'G-3'!Q11+'G-4'!Q11</f>
        <v>339</v>
      </c>
      <c r="R11" s="46">
        <f>'G-1'!R11+'G-2'!R11+'G-3'!R11+'G-4'!R11</f>
        <v>36</v>
      </c>
      <c r="S11" s="46">
        <f>'G-1'!S11+'G-2'!S11+'G-3'!S11+'G-4'!S11</f>
        <v>8</v>
      </c>
      <c r="T11" s="6">
        <f t="shared" si="2"/>
        <v>536</v>
      </c>
      <c r="U11" s="2"/>
      <c r="W11" s="1"/>
      <c r="X11" s="1"/>
      <c r="Y11" s="1" t="s">
        <v>68</v>
      </c>
      <c r="Z11" s="8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'G-1'!B12+'G-2'!B12+'G-3'!B12+'G-4'!B12</f>
        <v>306</v>
      </c>
      <c r="C12" s="46">
        <f>'G-1'!C12+'G-2'!C12+'G-3'!C12+'G-4'!C12</f>
        <v>336</v>
      </c>
      <c r="D12" s="46">
        <f>'G-1'!D12+'G-2'!D12+'G-3'!D12+'G-4'!D12</f>
        <v>45</v>
      </c>
      <c r="E12" s="46">
        <f>'G-1'!E12+'G-2'!E12+'G-3'!E12+'G-4'!E12</f>
        <v>4</v>
      </c>
      <c r="F12" s="6">
        <f t="shared" si="0"/>
        <v>589</v>
      </c>
      <c r="G12" s="2"/>
      <c r="H12" s="19" t="s">
        <v>6</v>
      </c>
      <c r="I12" s="46">
        <f>'G-1'!I12+'G-2'!I12+'G-3'!I12+'G-4'!I12</f>
        <v>218</v>
      </c>
      <c r="J12" s="46">
        <f>'G-1'!J12+'G-2'!J12+'G-3'!J12+'G-4'!J12</f>
        <v>332</v>
      </c>
      <c r="K12" s="46">
        <f>'G-1'!K12+'G-2'!K12+'G-3'!K12+'G-4'!K12</f>
        <v>38</v>
      </c>
      <c r="L12" s="46">
        <f>'G-1'!L12+'G-2'!L12+'G-3'!L12+'G-4'!L12</f>
        <v>5</v>
      </c>
      <c r="M12" s="6">
        <f t="shared" si="1"/>
        <v>529.5</v>
      </c>
      <c r="N12" s="2">
        <f>F22+M10+M11+M12</f>
        <v>2023</v>
      </c>
      <c r="O12" s="19" t="s">
        <v>32</v>
      </c>
      <c r="P12" s="46">
        <f>'G-1'!P12+'G-2'!P12+'G-3'!P12+'G-4'!P12</f>
        <v>229</v>
      </c>
      <c r="Q12" s="46">
        <f>'G-1'!Q12+'G-2'!Q12+'G-3'!Q12+'G-4'!Q12</f>
        <v>347</v>
      </c>
      <c r="R12" s="46">
        <f>'G-1'!R12+'G-2'!R12+'G-3'!R12+'G-4'!R12</f>
        <v>48</v>
      </c>
      <c r="S12" s="46">
        <f>'G-1'!S12+'G-2'!S12+'G-3'!S12+'G-4'!S12</f>
        <v>12</v>
      </c>
      <c r="T12" s="6">
        <f t="shared" si="2"/>
        <v>587.5</v>
      </c>
      <c r="U12" s="2"/>
      <c r="W12" s="1"/>
      <c r="X12" s="1"/>
      <c r="Y12" s="1" t="s">
        <v>80</v>
      </c>
      <c r="Z12" s="8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'G-1'!B13+'G-2'!B13+'G-3'!B13+'G-4'!B13</f>
        <v>225</v>
      </c>
      <c r="C13" s="46">
        <f>'G-1'!C13+'G-2'!C13+'G-3'!C13+'G-4'!C13</f>
        <v>352</v>
      </c>
      <c r="D13" s="46">
        <f>'G-1'!D13+'G-2'!D13+'G-3'!D13+'G-4'!D13</f>
        <v>40</v>
      </c>
      <c r="E13" s="46">
        <f>'G-1'!E13+'G-2'!E13+'G-3'!E13+'G-4'!E13</f>
        <v>6</v>
      </c>
      <c r="F13" s="6">
        <f t="shared" si="0"/>
        <v>559.5</v>
      </c>
      <c r="G13" s="2">
        <f t="shared" ref="G13:G19" si="3">F10+F11+F12+F13</f>
        <v>2335</v>
      </c>
      <c r="H13" s="19" t="s">
        <v>7</v>
      </c>
      <c r="I13" s="46">
        <f>'G-1'!I13+'G-2'!I13+'G-3'!I13+'G-4'!I13</f>
        <v>153</v>
      </c>
      <c r="J13" s="46">
        <f>'G-1'!J13+'G-2'!J13+'G-3'!J13+'G-4'!J13</f>
        <v>287</v>
      </c>
      <c r="K13" s="46">
        <f>'G-1'!K13+'G-2'!K13+'G-3'!K13+'G-4'!K13</f>
        <v>39</v>
      </c>
      <c r="L13" s="46">
        <f>'G-1'!L13+'G-2'!L13+'G-3'!L13+'G-4'!L13</f>
        <v>4</v>
      </c>
      <c r="M13" s="6">
        <f t="shared" si="1"/>
        <v>451.5</v>
      </c>
      <c r="N13" s="2">
        <f t="shared" ref="N13:N18" si="4">M10+M11+M12+M13</f>
        <v>1998.5</v>
      </c>
      <c r="O13" s="19" t="s">
        <v>33</v>
      </c>
      <c r="P13" s="46">
        <f>'G-1'!P13+'G-2'!P13+'G-3'!P13+'G-4'!P13</f>
        <v>206</v>
      </c>
      <c r="Q13" s="46">
        <f>'G-1'!Q13+'G-2'!Q13+'G-3'!Q13+'G-4'!Q13</f>
        <v>299</v>
      </c>
      <c r="R13" s="46">
        <f>'G-1'!R13+'G-2'!R13+'G-3'!R13+'G-4'!R13</f>
        <v>44</v>
      </c>
      <c r="S13" s="46">
        <f>'G-1'!S13+'G-2'!S13+'G-3'!S13+'G-4'!S13</f>
        <v>9</v>
      </c>
      <c r="T13" s="6">
        <f t="shared" si="2"/>
        <v>512.5</v>
      </c>
      <c r="U13" s="2">
        <f t="shared" ref="U13:U21" si="5">T10+T11+T12+T13</f>
        <v>2167.5</v>
      </c>
      <c r="W13" s="1" t="s">
        <v>84</v>
      </c>
      <c r="X13" s="81">
        <v>2015.5</v>
      </c>
      <c r="Y13" s="1" t="s">
        <v>85</v>
      </c>
      <c r="Z13" s="81">
        <v>1769</v>
      </c>
      <c r="AA13" s="1" t="s">
        <v>77</v>
      </c>
      <c r="AB13" s="81">
        <v>0</v>
      </c>
    </row>
    <row r="14" spans="1:28" ht="24" customHeight="1" x14ac:dyDescent="0.2">
      <c r="A14" s="18" t="s">
        <v>21</v>
      </c>
      <c r="B14" s="46">
        <f>'G-1'!B14+'G-2'!B14+'G-3'!B14+'G-4'!B14</f>
        <v>228</v>
      </c>
      <c r="C14" s="46">
        <f>'G-1'!C14+'G-2'!C14+'G-3'!C14+'G-4'!C14</f>
        <v>282</v>
      </c>
      <c r="D14" s="46">
        <f>'G-1'!D14+'G-2'!D14+'G-3'!D14+'G-4'!D14</f>
        <v>39</v>
      </c>
      <c r="E14" s="46">
        <f>'G-1'!E14+'G-2'!E14+'G-3'!E14+'G-4'!E14</f>
        <v>9</v>
      </c>
      <c r="F14" s="6">
        <f t="shared" si="0"/>
        <v>496.5</v>
      </c>
      <c r="G14" s="2">
        <f t="shared" si="3"/>
        <v>2259</v>
      </c>
      <c r="H14" s="19" t="s">
        <v>9</v>
      </c>
      <c r="I14" s="46">
        <f>'G-1'!I14+'G-2'!I14+'G-3'!I14+'G-4'!I14</f>
        <v>167</v>
      </c>
      <c r="J14" s="46">
        <f>'G-1'!J14+'G-2'!J14+'G-3'!J14+'G-4'!J14</f>
        <v>286</v>
      </c>
      <c r="K14" s="46">
        <f>'G-1'!K14+'G-2'!K14+'G-3'!K14+'G-4'!K14</f>
        <v>39</v>
      </c>
      <c r="L14" s="46">
        <f>'G-1'!L14+'G-2'!L14+'G-3'!L14+'G-4'!L14</f>
        <v>6</v>
      </c>
      <c r="M14" s="6">
        <f t="shared" si="1"/>
        <v>462.5</v>
      </c>
      <c r="N14" s="2">
        <f t="shared" si="4"/>
        <v>1974</v>
      </c>
      <c r="O14" s="19" t="s">
        <v>29</v>
      </c>
      <c r="P14" s="46">
        <f>'G-1'!P14+'G-2'!P14+'G-3'!P14+'G-4'!P14</f>
        <v>203</v>
      </c>
      <c r="Q14" s="46">
        <f>'G-1'!Q14+'G-2'!Q14+'G-3'!Q14+'G-4'!Q14</f>
        <v>341</v>
      </c>
      <c r="R14" s="46">
        <f>'G-1'!R14+'G-2'!R14+'G-3'!R14+'G-4'!R14</f>
        <v>50</v>
      </c>
      <c r="S14" s="46">
        <f>'G-1'!S14+'G-2'!S14+'G-3'!S14+'G-4'!S14</f>
        <v>7</v>
      </c>
      <c r="T14" s="6">
        <f t="shared" si="2"/>
        <v>560</v>
      </c>
      <c r="U14" s="2">
        <f t="shared" si="5"/>
        <v>2196</v>
      </c>
      <c r="W14" s="1" t="s">
        <v>89</v>
      </c>
      <c r="X14" s="81">
        <v>2044.5</v>
      </c>
      <c r="Y14" s="1" t="s">
        <v>75</v>
      </c>
      <c r="Z14" s="81">
        <v>1803.5</v>
      </c>
      <c r="AA14" s="1" t="s">
        <v>78</v>
      </c>
      <c r="AB14" s="81">
        <v>0</v>
      </c>
    </row>
    <row r="15" spans="1:28" ht="24" customHeight="1" x14ac:dyDescent="0.2">
      <c r="A15" s="18" t="s">
        <v>23</v>
      </c>
      <c r="B15" s="46">
        <f>'G-1'!B15+'G-2'!B15+'G-3'!B15+'G-4'!B15</f>
        <v>216</v>
      </c>
      <c r="C15" s="46">
        <f>'G-1'!C15+'G-2'!C15+'G-3'!C15+'G-4'!C15</f>
        <v>294</v>
      </c>
      <c r="D15" s="46">
        <f>'G-1'!D15+'G-2'!D15+'G-3'!D15+'G-4'!D15</f>
        <v>45</v>
      </c>
      <c r="E15" s="46">
        <f>'G-1'!E15+'G-2'!E15+'G-3'!E15+'G-4'!E15</f>
        <v>4</v>
      </c>
      <c r="F15" s="6">
        <f t="shared" si="0"/>
        <v>502</v>
      </c>
      <c r="G15" s="2">
        <f t="shared" si="3"/>
        <v>2147</v>
      </c>
      <c r="H15" s="19" t="s">
        <v>12</v>
      </c>
      <c r="I15" s="46">
        <f>'G-1'!I15+'G-2'!I15+'G-3'!I15+'G-4'!I15</f>
        <v>145</v>
      </c>
      <c r="J15" s="46">
        <f>'G-1'!J15+'G-2'!J15+'G-3'!J15+'G-4'!J15</f>
        <v>265</v>
      </c>
      <c r="K15" s="46">
        <f>'G-1'!K15+'G-2'!K15+'G-3'!K15+'G-4'!K15</f>
        <v>33</v>
      </c>
      <c r="L15" s="46">
        <f>'G-1'!L15+'G-2'!L15+'G-3'!L15+'G-4'!L15</f>
        <v>4</v>
      </c>
      <c r="M15" s="6">
        <f t="shared" si="1"/>
        <v>413.5</v>
      </c>
      <c r="N15" s="2">
        <f t="shared" si="4"/>
        <v>1857</v>
      </c>
      <c r="O15" s="18" t="s">
        <v>30</v>
      </c>
      <c r="P15" s="46">
        <f>'G-1'!P15+'G-2'!P15+'G-3'!P15+'G-4'!P15</f>
        <v>244</v>
      </c>
      <c r="Q15" s="46">
        <f>'G-1'!Q15+'G-2'!Q15+'G-3'!Q15+'G-4'!Q15</f>
        <v>337</v>
      </c>
      <c r="R15" s="46">
        <f>'G-1'!R15+'G-2'!R15+'G-3'!R15+'G-4'!R15</f>
        <v>44</v>
      </c>
      <c r="S15" s="46">
        <f>'G-1'!S15+'G-2'!S15+'G-3'!S15+'G-4'!S15</f>
        <v>7</v>
      </c>
      <c r="T15" s="6">
        <f t="shared" si="2"/>
        <v>564.5</v>
      </c>
      <c r="U15" s="2">
        <f t="shared" si="5"/>
        <v>2224.5</v>
      </c>
      <c r="W15" s="1" t="s">
        <v>87</v>
      </c>
      <c r="X15" s="81">
        <v>2047</v>
      </c>
      <c r="Y15" s="1" t="s">
        <v>64</v>
      </c>
      <c r="Z15" s="81">
        <v>1810.5</v>
      </c>
      <c r="AA15" s="1" t="s">
        <v>81</v>
      </c>
      <c r="AB15" s="81">
        <v>0</v>
      </c>
    </row>
    <row r="16" spans="1:28" ht="24" customHeight="1" x14ac:dyDescent="0.2">
      <c r="A16" s="18" t="s">
        <v>39</v>
      </c>
      <c r="B16" s="46">
        <f>'G-1'!B16+'G-2'!B16+'G-3'!B16+'G-4'!B16</f>
        <v>212</v>
      </c>
      <c r="C16" s="46">
        <f>'G-1'!C16+'G-2'!C16+'G-3'!C16+'G-4'!C16</f>
        <v>321</v>
      </c>
      <c r="D16" s="46">
        <f>'G-1'!D16+'G-2'!D16+'G-3'!D16+'G-4'!D16</f>
        <v>55</v>
      </c>
      <c r="E16" s="46">
        <f>'G-1'!E16+'G-2'!E16+'G-3'!E16+'G-4'!E16</f>
        <v>12</v>
      </c>
      <c r="F16" s="6">
        <f t="shared" si="0"/>
        <v>567</v>
      </c>
      <c r="G16" s="2">
        <f t="shared" si="3"/>
        <v>2125</v>
      </c>
      <c r="H16" s="19" t="s">
        <v>15</v>
      </c>
      <c r="I16" s="46">
        <f>'G-1'!I16+'G-2'!I16+'G-3'!I16+'G-4'!I16</f>
        <v>140</v>
      </c>
      <c r="J16" s="46">
        <f>'G-1'!J16+'G-2'!J16+'G-3'!J16+'G-4'!J16</f>
        <v>274</v>
      </c>
      <c r="K16" s="46">
        <f>'G-1'!K16+'G-2'!K16+'G-3'!K16+'G-4'!K16</f>
        <v>37</v>
      </c>
      <c r="L16" s="46">
        <f>'G-1'!L16+'G-2'!L16+'G-3'!L16+'G-4'!L16</f>
        <v>3</v>
      </c>
      <c r="M16" s="6">
        <f t="shared" si="1"/>
        <v>425.5</v>
      </c>
      <c r="N16" s="2">
        <f t="shared" si="4"/>
        <v>1753</v>
      </c>
      <c r="O16" s="19" t="s">
        <v>8</v>
      </c>
      <c r="P16" s="46">
        <f>'G-1'!P16+'G-2'!P16+'G-3'!P16+'G-4'!P16</f>
        <v>296</v>
      </c>
      <c r="Q16" s="46">
        <f>'G-1'!Q16+'G-2'!Q16+'G-3'!Q16+'G-4'!Q16</f>
        <v>354</v>
      </c>
      <c r="R16" s="46">
        <f>'G-1'!R16+'G-2'!R16+'G-3'!R16+'G-4'!R16</f>
        <v>47</v>
      </c>
      <c r="S16" s="46">
        <f>'G-1'!S16+'G-2'!S16+'G-3'!S16+'G-4'!S16</f>
        <v>3</v>
      </c>
      <c r="T16" s="6">
        <f t="shared" si="2"/>
        <v>603.5</v>
      </c>
      <c r="U16" s="2">
        <f t="shared" si="5"/>
        <v>2240.5</v>
      </c>
      <c r="W16" s="1" t="s">
        <v>82</v>
      </c>
      <c r="X16" s="81">
        <v>2067.5</v>
      </c>
      <c r="Y16" s="1" t="s">
        <v>76</v>
      </c>
      <c r="Z16" s="81">
        <v>1832</v>
      </c>
      <c r="AA16" s="1" t="s">
        <v>83</v>
      </c>
      <c r="AB16" s="81">
        <v>0</v>
      </c>
    </row>
    <row r="17" spans="1:28" ht="24" customHeight="1" x14ac:dyDescent="0.2">
      <c r="A17" s="18" t="s">
        <v>40</v>
      </c>
      <c r="B17" s="46">
        <f>'G-1'!B17+'G-2'!B17+'G-3'!B17+'G-4'!B17</f>
        <v>182</v>
      </c>
      <c r="C17" s="46">
        <f>'G-1'!C17+'G-2'!C17+'G-3'!C17+'G-4'!C17</f>
        <v>261</v>
      </c>
      <c r="D17" s="46">
        <f>'G-1'!D17+'G-2'!D17+'G-3'!D17+'G-4'!D17</f>
        <v>45</v>
      </c>
      <c r="E17" s="46">
        <f>'G-1'!E17+'G-2'!E17+'G-3'!E17+'G-4'!E17</f>
        <v>9</v>
      </c>
      <c r="F17" s="6">
        <f t="shared" si="0"/>
        <v>464.5</v>
      </c>
      <c r="G17" s="2">
        <f t="shared" si="3"/>
        <v>2030</v>
      </c>
      <c r="H17" s="19" t="s">
        <v>18</v>
      </c>
      <c r="I17" s="46">
        <f>'G-1'!I17+'G-2'!I17+'G-3'!I17+'G-4'!I17</f>
        <v>128</v>
      </c>
      <c r="J17" s="46">
        <f>'G-1'!J17+'G-2'!J17+'G-3'!J17+'G-4'!J17</f>
        <v>275</v>
      </c>
      <c r="K17" s="46">
        <f>'G-1'!K17+'G-2'!K17+'G-3'!K17+'G-4'!K17</f>
        <v>43</v>
      </c>
      <c r="L17" s="46">
        <f>'G-1'!L17+'G-2'!L17+'G-3'!L17+'G-4'!L17</f>
        <v>6</v>
      </c>
      <c r="M17" s="6">
        <f t="shared" si="1"/>
        <v>440</v>
      </c>
      <c r="N17" s="2">
        <f t="shared" si="4"/>
        <v>1741.5</v>
      </c>
      <c r="O17" s="19" t="s">
        <v>10</v>
      </c>
      <c r="P17" s="46">
        <f>'G-1'!P17+'G-2'!P17+'G-3'!P17+'G-4'!P17</f>
        <v>296</v>
      </c>
      <c r="Q17" s="46">
        <f>'G-1'!Q17+'G-2'!Q17+'G-3'!Q17+'G-4'!Q17</f>
        <v>335</v>
      </c>
      <c r="R17" s="46">
        <f>'G-1'!R17+'G-2'!R17+'G-3'!R17+'G-4'!R17</f>
        <v>51</v>
      </c>
      <c r="S17" s="46">
        <f>'G-1'!S17+'G-2'!S17+'G-3'!S17+'G-4'!S17</f>
        <v>4</v>
      </c>
      <c r="T17" s="6">
        <f t="shared" si="2"/>
        <v>595</v>
      </c>
      <c r="U17" s="2">
        <f t="shared" si="5"/>
        <v>2323</v>
      </c>
      <c r="W17" s="1" t="s">
        <v>79</v>
      </c>
      <c r="X17" s="81">
        <v>2079.5</v>
      </c>
      <c r="Y17" s="1" t="s">
        <v>74</v>
      </c>
      <c r="Z17" s="81">
        <v>1838.5</v>
      </c>
      <c r="AA17" s="1" t="s">
        <v>86</v>
      </c>
      <c r="AB17" s="81">
        <v>0</v>
      </c>
    </row>
    <row r="18" spans="1:28" ht="24" customHeight="1" x14ac:dyDescent="0.2">
      <c r="A18" s="18" t="s">
        <v>41</v>
      </c>
      <c r="B18" s="46">
        <f>'G-1'!B18+'G-2'!B18+'G-3'!B18+'G-4'!B18</f>
        <v>202</v>
      </c>
      <c r="C18" s="46">
        <f>'G-1'!C18+'G-2'!C18+'G-3'!C18+'G-4'!C18</f>
        <v>297</v>
      </c>
      <c r="D18" s="46">
        <f>'G-1'!D18+'G-2'!D18+'G-3'!D18+'G-4'!D18</f>
        <v>49</v>
      </c>
      <c r="E18" s="46">
        <f>'G-1'!E18+'G-2'!E18+'G-3'!E18+'G-4'!E18</f>
        <v>6</v>
      </c>
      <c r="F18" s="6">
        <f t="shared" si="0"/>
        <v>511</v>
      </c>
      <c r="G18" s="2">
        <f t="shared" si="3"/>
        <v>2044.5</v>
      </c>
      <c r="H18" s="19" t="s">
        <v>20</v>
      </c>
      <c r="I18" s="46">
        <f>'G-1'!I18+'G-2'!I18+'G-3'!I18+'G-4'!I18</f>
        <v>157</v>
      </c>
      <c r="J18" s="46">
        <f>'G-1'!J18+'G-2'!J18+'G-3'!J18+'G-4'!J18</f>
        <v>305</v>
      </c>
      <c r="K18" s="46">
        <f>'G-1'!K18+'G-2'!K18+'G-3'!K18+'G-4'!K18</f>
        <v>47</v>
      </c>
      <c r="L18" s="46">
        <f>'G-1'!L18+'G-2'!L18+'G-3'!L18+'G-4'!L18</f>
        <v>4</v>
      </c>
      <c r="M18" s="6">
        <f t="shared" si="1"/>
        <v>487.5</v>
      </c>
      <c r="N18" s="2">
        <f t="shared" si="4"/>
        <v>1766.5</v>
      </c>
      <c r="O18" s="19" t="s">
        <v>13</v>
      </c>
      <c r="P18" s="46">
        <f>'G-1'!P18+'G-2'!P18+'G-3'!P18+'G-4'!P18</f>
        <v>335</v>
      </c>
      <c r="Q18" s="46">
        <f>'G-1'!Q18+'G-2'!Q18+'G-3'!Q18+'G-4'!Q18</f>
        <v>328</v>
      </c>
      <c r="R18" s="46">
        <f>'G-1'!R18+'G-2'!R18+'G-3'!R18+'G-4'!R18</f>
        <v>40</v>
      </c>
      <c r="S18" s="46">
        <f>'G-1'!S18+'G-2'!S18+'G-3'!S18+'G-4'!S18</f>
        <v>5</v>
      </c>
      <c r="T18" s="6">
        <f t="shared" si="2"/>
        <v>588</v>
      </c>
      <c r="U18" s="2">
        <f t="shared" si="5"/>
        <v>2351</v>
      </c>
      <c r="W18" s="1" t="s">
        <v>66</v>
      </c>
      <c r="X18" s="81">
        <v>2112.5</v>
      </c>
      <c r="Y18" s="1" t="s">
        <v>90</v>
      </c>
      <c r="Z18" s="81">
        <v>1862.5</v>
      </c>
      <c r="AA18" s="1" t="s">
        <v>69</v>
      </c>
      <c r="AB18" s="81">
        <v>0</v>
      </c>
    </row>
    <row r="19" spans="1:28" ht="24" customHeight="1" thickBot="1" x14ac:dyDescent="0.25">
      <c r="A19" s="21" t="s">
        <v>42</v>
      </c>
      <c r="B19" s="47">
        <f>'G-1'!B19+'G-2'!B19+'G-3'!B19+'G-4'!B19</f>
        <v>171</v>
      </c>
      <c r="C19" s="47">
        <f>'G-1'!C19+'G-2'!C19+'G-3'!C19+'G-4'!C19</f>
        <v>324</v>
      </c>
      <c r="D19" s="47">
        <f>'G-1'!D19+'G-2'!D19+'G-3'!D19+'G-4'!D19</f>
        <v>47</v>
      </c>
      <c r="E19" s="47">
        <f>'G-1'!E19+'G-2'!E19+'G-3'!E19+'G-4'!E19</f>
        <v>8</v>
      </c>
      <c r="F19" s="7">
        <f t="shared" si="0"/>
        <v>523.5</v>
      </c>
      <c r="G19" s="3">
        <f t="shared" si="3"/>
        <v>2066</v>
      </c>
      <c r="H19" s="20" t="s">
        <v>22</v>
      </c>
      <c r="I19" s="46">
        <f>'G-1'!I19+'G-2'!I19+'G-3'!I19+'G-4'!I19</f>
        <v>159</v>
      </c>
      <c r="J19" s="46">
        <f>'G-1'!J19+'G-2'!J19+'G-3'!J19+'G-4'!J19</f>
        <v>292</v>
      </c>
      <c r="K19" s="46">
        <f>'G-1'!K19+'G-2'!K19+'G-3'!K19+'G-4'!K19</f>
        <v>45</v>
      </c>
      <c r="L19" s="46">
        <f>'G-1'!L19+'G-2'!L19+'G-3'!L19+'G-4'!L19</f>
        <v>10</v>
      </c>
      <c r="M19" s="6">
        <f t="shared" si="1"/>
        <v>486.5</v>
      </c>
      <c r="N19" s="2">
        <f>M16+M17+M18+M19</f>
        <v>1839.5</v>
      </c>
      <c r="O19" s="19" t="s">
        <v>16</v>
      </c>
      <c r="P19" s="46">
        <f>'G-1'!P19+'G-2'!P19+'G-3'!P19+'G-4'!P19</f>
        <v>395</v>
      </c>
      <c r="Q19" s="46">
        <f>'G-1'!Q19+'G-2'!Q19+'G-3'!Q19+'G-4'!Q19</f>
        <v>367</v>
      </c>
      <c r="R19" s="46">
        <f>'G-1'!R19+'G-2'!R19+'G-3'!R19+'G-4'!R19</f>
        <v>42</v>
      </c>
      <c r="S19" s="46">
        <f>'G-1'!S19+'G-2'!S19+'G-3'!S19+'G-4'!S19</f>
        <v>4</v>
      </c>
      <c r="T19" s="6">
        <f t="shared" si="2"/>
        <v>658.5</v>
      </c>
      <c r="U19" s="2">
        <f t="shared" si="5"/>
        <v>2445</v>
      </c>
      <c r="W19" s="1" t="s">
        <v>65</v>
      </c>
      <c r="X19" s="81">
        <v>2147.5</v>
      </c>
      <c r="Y19" s="1" t="s">
        <v>88</v>
      </c>
      <c r="Z19" s="81">
        <v>1876.5</v>
      </c>
      <c r="AA19" s="1" t="s">
        <v>91</v>
      </c>
      <c r="AB19" s="81">
        <v>0</v>
      </c>
    </row>
    <row r="20" spans="1:28" ht="24" customHeight="1" x14ac:dyDescent="0.2">
      <c r="A20" s="19" t="s">
        <v>27</v>
      </c>
      <c r="B20" s="45">
        <f>'G-1'!B20+'G-2'!B20+'G-3'!B20+'G-4'!B20</f>
        <v>154</v>
      </c>
      <c r="C20" s="45">
        <f>'G-1'!C20+'G-2'!C20+'G-3'!C20+'G-4'!C20</f>
        <v>271</v>
      </c>
      <c r="D20" s="45">
        <f>'G-1'!D20+'G-2'!D20+'G-3'!D20+'G-4'!D20</f>
        <v>42</v>
      </c>
      <c r="E20" s="45">
        <f>'G-1'!E20+'G-2'!E20+'G-3'!E20+'G-4'!E20</f>
        <v>5</v>
      </c>
      <c r="F20" s="8">
        <f t="shared" si="0"/>
        <v>444.5</v>
      </c>
      <c r="G20" s="35"/>
      <c r="H20" s="19" t="s">
        <v>24</v>
      </c>
      <c r="I20" s="46">
        <f>'G-1'!I20+'G-2'!I20+'G-3'!I20+'G-4'!I20</f>
        <v>139</v>
      </c>
      <c r="J20" s="46">
        <f>'G-1'!J20+'G-2'!J20+'G-3'!J20+'G-4'!J20</f>
        <v>275</v>
      </c>
      <c r="K20" s="46">
        <f>'G-1'!K20+'G-2'!K20+'G-3'!K20+'G-4'!K20</f>
        <v>41</v>
      </c>
      <c r="L20" s="46">
        <f>'G-1'!L20+'G-2'!L20+'G-3'!L20+'G-4'!L20</f>
        <v>10</v>
      </c>
      <c r="M20" s="8">
        <f t="shared" si="1"/>
        <v>451.5</v>
      </c>
      <c r="N20" s="2">
        <f>M17+M18+M19+M20</f>
        <v>1865.5</v>
      </c>
      <c r="O20" s="19" t="s">
        <v>45</v>
      </c>
      <c r="P20" s="46">
        <f>'G-1'!P20+'G-2'!P20+'G-3'!P20+'G-4'!P20</f>
        <v>271</v>
      </c>
      <c r="Q20" s="46">
        <f>'G-1'!Q20+'G-2'!Q20+'G-3'!Q20+'G-4'!Q20</f>
        <v>366</v>
      </c>
      <c r="R20" s="46">
        <f>'G-1'!R20+'G-2'!R20+'G-3'!R20+'G-4'!R20</f>
        <v>38</v>
      </c>
      <c r="S20" s="46">
        <f>'G-1'!S20+'G-2'!S20+'G-3'!S20+'G-4'!S20</f>
        <v>2</v>
      </c>
      <c r="T20" s="8">
        <f t="shared" si="2"/>
        <v>582.5</v>
      </c>
      <c r="U20" s="2">
        <f t="shared" si="5"/>
        <v>2424</v>
      </c>
      <c r="W20" s="1"/>
      <c r="X20" s="1"/>
      <c r="Y20" s="1" t="s">
        <v>92</v>
      </c>
      <c r="Z20" s="81">
        <v>1888.5</v>
      </c>
      <c r="AA20" s="1" t="s">
        <v>70</v>
      </c>
      <c r="AB20" s="81">
        <v>0</v>
      </c>
    </row>
    <row r="21" spans="1:28" ht="24" customHeight="1" thickBot="1" x14ac:dyDescent="0.25">
      <c r="A21" s="19" t="s">
        <v>28</v>
      </c>
      <c r="B21" s="46">
        <f>'G-1'!B21+'G-2'!B21+'G-3'!B21+'G-4'!B21</f>
        <v>174</v>
      </c>
      <c r="C21" s="46">
        <f>'G-1'!C21+'G-2'!C21+'G-3'!C21+'G-4'!C21</f>
        <v>289</v>
      </c>
      <c r="D21" s="46">
        <f>'G-1'!D21+'G-2'!D21+'G-3'!D21+'G-4'!D21</f>
        <v>46</v>
      </c>
      <c r="E21" s="46">
        <f>'G-1'!E21+'G-2'!E21+'G-3'!E21+'G-4'!E21</f>
        <v>6</v>
      </c>
      <c r="F21" s="6">
        <f t="shared" si="0"/>
        <v>483</v>
      </c>
      <c r="G21" s="36"/>
      <c r="H21" s="20" t="s">
        <v>25</v>
      </c>
      <c r="I21" s="46">
        <f>'G-1'!I21+'G-2'!I21+'G-3'!I21+'G-4'!I21</f>
        <v>173</v>
      </c>
      <c r="J21" s="46">
        <f>'G-1'!J21+'G-2'!J21+'G-3'!J21+'G-4'!J21</f>
        <v>284</v>
      </c>
      <c r="K21" s="46">
        <f>'G-1'!K21+'G-2'!K21+'G-3'!K21+'G-4'!K21</f>
        <v>45</v>
      </c>
      <c r="L21" s="46">
        <f>'G-1'!L21+'G-2'!L21+'G-3'!L21+'G-4'!L21</f>
        <v>8</v>
      </c>
      <c r="M21" s="6">
        <f t="shared" si="1"/>
        <v>480.5</v>
      </c>
      <c r="N21" s="2">
        <f>M18+M19+M20+M21</f>
        <v>1906</v>
      </c>
      <c r="O21" s="21" t="s">
        <v>46</v>
      </c>
      <c r="P21" s="47">
        <f>'G-1'!P21+'G-2'!P21+'G-3'!P21+'G-4'!P21</f>
        <v>279</v>
      </c>
      <c r="Q21" s="47">
        <f>'G-1'!Q21+'G-2'!Q21+'G-3'!Q21+'G-4'!Q21</f>
        <v>324</v>
      </c>
      <c r="R21" s="47">
        <f>'G-1'!R21+'G-2'!R21+'G-3'!R21+'G-4'!R21</f>
        <v>39</v>
      </c>
      <c r="S21" s="47">
        <f>'G-1'!S21+'G-2'!S21+'G-3'!S21+'G-4'!S21</f>
        <v>3</v>
      </c>
      <c r="T21" s="7">
        <f t="shared" si="2"/>
        <v>549</v>
      </c>
      <c r="U21" s="3">
        <f t="shared" si="5"/>
        <v>2378</v>
      </c>
      <c r="W21" s="1"/>
      <c r="X21" s="1"/>
      <c r="Y21" s="1" t="s">
        <v>71</v>
      </c>
      <c r="Z21" s="81">
        <v>1896</v>
      </c>
      <c r="AA21" s="1" t="s">
        <v>72</v>
      </c>
      <c r="AB21" s="81">
        <v>0</v>
      </c>
    </row>
    <row r="22" spans="1:28" ht="24" customHeight="1" thickBot="1" x14ac:dyDescent="0.25">
      <c r="A22" s="19" t="s">
        <v>1</v>
      </c>
      <c r="B22" s="46">
        <f>'G-1'!B22+'G-2'!B22+'G-3'!B22+'G-4'!B22</f>
        <v>161</v>
      </c>
      <c r="C22" s="46">
        <f>'G-1'!C22+'G-2'!C22+'G-3'!C22+'G-4'!C22</f>
        <v>295</v>
      </c>
      <c r="D22" s="46">
        <f>'G-1'!D22+'G-2'!D22+'G-3'!D22+'G-4'!D22</f>
        <v>39</v>
      </c>
      <c r="E22" s="46">
        <f>'G-1'!E22+'G-2'!E22+'G-3'!E22+'G-4'!E22</f>
        <v>9</v>
      </c>
      <c r="F22" s="6">
        <f t="shared" si="0"/>
        <v>476</v>
      </c>
      <c r="G22" s="2"/>
      <c r="H22" s="21" t="s">
        <v>26</v>
      </c>
      <c r="I22" s="46">
        <f>'G-1'!I22+'G-2'!I22+'G-3'!I22+'G-4'!I22</f>
        <v>213</v>
      </c>
      <c r="J22" s="46">
        <f>'G-1'!J22+'G-2'!J22+'G-3'!J22+'G-4'!J22</f>
        <v>316</v>
      </c>
      <c r="K22" s="46">
        <f>'G-1'!K22+'G-2'!K22+'G-3'!K22+'G-4'!K22</f>
        <v>38</v>
      </c>
      <c r="L22" s="46">
        <f>'G-1'!L22+'G-2'!L22+'G-3'!L22+'G-4'!L22</f>
        <v>8</v>
      </c>
      <c r="M22" s="6">
        <f t="shared" si="1"/>
        <v>518.5</v>
      </c>
      <c r="N22" s="3">
        <f>M19+M20+M21+M22</f>
        <v>1937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81">
        <v>1946</v>
      </c>
      <c r="AA22" s="1"/>
      <c r="AB22" s="81"/>
    </row>
    <row r="23" spans="1:28" ht="13.5" customHeight="1" x14ac:dyDescent="0.2">
      <c r="A23" s="166" t="s">
        <v>47</v>
      </c>
      <c r="B23" s="167"/>
      <c r="C23" s="172" t="s">
        <v>50</v>
      </c>
      <c r="D23" s="173"/>
      <c r="E23" s="173"/>
      <c r="F23" s="174"/>
      <c r="G23" s="84">
        <f>MAX(G13:G19)</f>
        <v>2335</v>
      </c>
      <c r="H23" s="170" t="s">
        <v>48</v>
      </c>
      <c r="I23" s="171"/>
      <c r="J23" s="163" t="s">
        <v>50</v>
      </c>
      <c r="K23" s="164"/>
      <c r="L23" s="164"/>
      <c r="M23" s="165"/>
      <c r="N23" s="85">
        <f>MAX(N10:N22)</f>
        <v>2023</v>
      </c>
      <c r="O23" s="166" t="s">
        <v>49</v>
      </c>
      <c r="P23" s="167"/>
      <c r="Q23" s="172" t="s">
        <v>50</v>
      </c>
      <c r="R23" s="173"/>
      <c r="S23" s="173"/>
      <c r="T23" s="174"/>
      <c r="U23" s="84">
        <f>MAX(U13:U21)</f>
        <v>2445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68"/>
      <c r="B24" s="169"/>
      <c r="C24" s="82" t="s">
        <v>73</v>
      </c>
      <c r="D24" s="86"/>
      <c r="E24" s="86"/>
      <c r="F24" s="87" t="s">
        <v>65</v>
      </c>
      <c r="G24" s="88"/>
      <c r="H24" s="168"/>
      <c r="I24" s="169"/>
      <c r="J24" s="82" t="s">
        <v>73</v>
      </c>
      <c r="K24" s="86"/>
      <c r="L24" s="86"/>
      <c r="M24" s="87" t="s">
        <v>76</v>
      </c>
      <c r="N24" s="88"/>
      <c r="O24" s="168"/>
      <c r="P24" s="169"/>
      <c r="Q24" s="82" t="s">
        <v>73</v>
      </c>
      <c r="R24" s="86"/>
      <c r="S24" s="86"/>
      <c r="T24" s="87" t="s">
        <v>70</v>
      </c>
      <c r="U24" s="88"/>
      <c r="W24" s="1"/>
      <c r="X24" s="1"/>
      <c r="Y24" s="91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75" t="s">
        <v>51</v>
      </c>
      <c r="B26" s="175"/>
      <c r="C26" s="175"/>
      <c r="D26" s="175"/>
      <c r="E26" s="175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  <mergeCell ref="E7:K7"/>
    <mergeCell ref="T8:T9"/>
    <mergeCell ref="O8:O9"/>
    <mergeCell ref="N8:N9"/>
    <mergeCell ref="H8:H9"/>
    <mergeCell ref="H23:I24"/>
    <mergeCell ref="A26:E26"/>
    <mergeCell ref="B8:E8"/>
    <mergeCell ref="G8:G9"/>
    <mergeCell ref="F8:F9"/>
    <mergeCell ref="A23:B24"/>
    <mergeCell ref="C23:F23"/>
    <mergeCell ref="A8:A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topLeftCell="A25" workbookViewId="0">
      <selection activeCell="L46" sqref="L46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105" t="s">
        <v>31</v>
      </c>
      <c r="B1" s="105"/>
      <c r="C1" s="105"/>
      <c r="D1" s="105"/>
      <c r="E1" s="105"/>
      <c r="F1" s="106"/>
      <c r="G1" s="106"/>
      <c r="H1" s="106"/>
      <c r="I1" s="106"/>
      <c r="J1" s="106"/>
    </row>
    <row r="2" spans="1:10" ht="18.75" x14ac:dyDescent="0.2">
      <c r="A2" s="218" t="s">
        <v>112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15" x14ac:dyDescent="0.2">
      <c r="A3" s="107"/>
      <c r="B3" s="107"/>
      <c r="C3" s="106"/>
      <c r="D3" s="106"/>
      <c r="E3" s="106"/>
      <c r="F3" s="106"/>
      <c r="G3" s="106"/>
      <c r="H3" s="106"/>
      <c r="I3" s="108"/>
      <c r="J3" s="109"/>
    </row>
    <row r="4" spans="1:10" x14ac:dyDescent="0.2">
      <c r="A4" s="219" t="s">
        <v>113</v>
      </c>
      <c r="B4" s="219"/>
      <c r="C4" s="220" t="s">
        <v>60</v>
      </c>
      <c r="D4" s="220"/>
      <c r="E4" s="220"/>
      <c r="F4" s="110"/>
      <c r="G4" s="106"/>
      <c r="H4" s="106"/>
      <c r="I4" s="106"/>
      <c r="J4" s="106"/>
    </row>
    <row r="5" spans="1:10" x14ac:dyDescent="0.2">
      <c r="A5" s="177" t="s">
        <v>56</v>
      </c>
      <c r="B5" s="177"/>
      <c r="C5" s="221" t="str">
        <f>'G-1'!D5</f>
        <v>CALLE 68 X CARRERA 38</v>
      </c>
      <c r="D5" s="221"/>
      <c r="E5" s="221"/>
      <c r="F5" s="111"/>
      <c r="G5" s="112"/>
      <c r="H5" s="103" t="s">
        <v>53</v>
      </c>
      <c r="I5" s="222">
        <f>'G-1'!L5</f>
        <v>325</v>
      </c>
      <c r="J5" s="222"/>
    </row>
    <row r="6" spans="1:10" x14ac:dyDescent="0.2">
      <c r="A6" s="177" t="s">
        <v>114</v>
      </c>
      <c r="B6" s="177"/>
      <c r="C6" s="223" t="s">
        <v>151</v>
      </c>
      <c r="D6" s="223"/>
      <c r="E6" s="223"/>
      <c r="F6" s="111"/>
      <c r="G6" s="112"/>
      <c r="H6" s="103" t="s">
        <v>58</v>
      </c>
      <c r="I6" s="224">
        <f>'G-1'!S6</f>
        <v>42758</v>
      </c>
      <c r="J6" s="224"/>
    </row>
    <row r="7" spans="1:10" x14ac:dyDescent="0.2">
      <c r="A7" s="113"/>
      <c r="B7" s="113"/>
      <c r="C7" s="225"/>
      <c r="D7" s="225"/>
      <c r="E7" s="225"/>
      <c r="F7" s="225"/>
      <c r="G7" s="110"/>
      <c r="H7" s="114"/>
      <c r="I7" s="115"/>
      <c r="J7" s="106"/>
    </row>
    <row r="8" spans="1:10" x14ac:dyDescent="0.2">
      <c r="A8" s="226" t="s">
        <v>115</v>
      </c>
      <c r="B8" s="228" t="s">
        <v>116</v>
      </c>
      <c r="C8" s="226" t="s">
        <v>117</v>
      </c>
      <c r="D8" s="228" t="s">
        <v>118</v>
      </c>
      <c r="E8" s="116" t="s">
        <v>119</v>
      </c>
      <c r="F8" s="117" t="s">
        <v>120</v>
      </c>
      <c r="G8" s="118" t="s">
        <v>121</v>
      </c>
      <c r="H8" s="117" t="s">
        <v>122</v>
      </c>
      <c r="I8" s="230" t="s">
        <v>123</v>
      </c>
      <c r="J8" s="232" t="s">
        <v>124</v>
      </c>
    </row>
    <row r="9" spans="1:10" x14ac:dyDescent="0.2">
      <c r="A9" s="227"/>
      <c r="B9" s="229"/>
      <c r="C9" s="227"/>
      <c r="D9" s="229"/>
      <c r="E9" s="119" t="s">
        <v>52</v>
      </c>
      <c r="F9" s="120" t="s">
        <v>0</v>
      </c>
      <c r="G9" s="121" t="s">
        <v>2</v>
      </c>
      <c r="H9" s="120" t="s">
        <v>3</v>
      </c>
      <c r="I9" s="231"/>
      <c r="J9" s="233"/>
    </row>
    <row r="10" spans="1:10" x14ac:dyDescent="0.2">
      <c r="A10" s="234" t="s">
        <v>125</v>
      </c>
      <c r="B10" s="237">
        <v>1</v>
      </c>
      <c r="C10" s="122"/>
      <c r="D10" s="123" t="s">
        <v>126</v>
      </c>
      <c r="E10" s="75">
        <v>3</v>
      </c>
      <c r="F10" s="75">
        <v>10</v>
      </c>
      <c r="G10" s="75">
        <v>0</v>
      </c>
      <c r="H10" s="75">
        <v>0</v>
      </c>
      <c r="I10" s="75">
        <f>E10*0.5+F10+G10*2+H10*2.5</f>
        <v>11.5</v>
      </c>
      <c r="J10" s="124">
        <f>IF(I10=0,"0,00",I10/SUM(I10:I12)*100)</f>
        <v>9.3117408906882595</v>
      </c>
    </row>
    <row r="11" spans="1:10" x14ac:dyDescent="0.2">
      <c r="A11" s="235"/>
      <c r="B11" s="238"/>
      <c r="C11" s="122" t="s">
        <v>127</v>
      </c>
      <c r="D11" s="125" t="s">
        <v>128</v>
      </c>
      <c r="E11" s="126">
        <v>63</v>
      </c>
      <c r="F11" s="126">
        <v>63</v>
      </c>
      <c r="G11" s="126">
        <v>0</v>
      </c>
      <c r="H11" s="126">
        <v>3</v>
      </c>
      <c r="I11" s="126">
        <f t="shared" ref="I11:I45" si="0">E11*0.5+F11+G11*2+H11*2.5</f>
        <v>102</v>
      </c>
      <c r="J11" s="127">
        <f>IF(I11=0,"0,00",I11/SUM(I10:I12)*100)</f>
        <v>82.591093117408903</v>
      </c>
    </row>
    <row r="12" spans="1:10" x14ac:dyDescent="0.2">
      <c r="A12" s="235"/>
      <c r="B12" s="238"/>
      <c r="C12" s="128" t="s">
        <v>138</v>
      </c>
      <c r="D12" s="129" t="s">
        <v>129</v>
      </c>
      <c r="E12" s="74">
        <v>4</v>
      </c>
      <c r="F12" s="74">
        <v>8</v>
      </c>
      <c r="G12" s="74">
        <v>0</v>
      </c>
      <c r="H12" s="74">
        <v>0</v>
      </c>
      <c r="I12" s="130">
        <f t="shared" si="0"/>
        <v>10</v>
      </c>
      <c r="J12" s="131">
        <f>IF(I12=0,"0,00",I12/SUM(I10:I12)*100)</f>
        <v>8.097165991902834</v>
      </c>
    </row>
    <row r="13" spans="1:10" x14ac:dyDescent="0.2">
      <c r="A13" s="235"/>
      <c r="B13" s="238"/>
      <c r="C13" s="132"/>
      <c r="D13" s="123" t="s">
        <v>126</v>
      </c>
      <c r="E13" s="75">
        <v>6</v>
      </c>
      <c r="F13" s="75">
        <v>7</v>
      </c>
      <c r="G13" s="75">
        <v>0</v>
      </c>
      <c r="H13" s="75">
        <v>0</v>
      </c>
      <c r="I13" s="75">
        <f t="shared" si="0"/>
        <v>10</v>
      </c>
      <c r="J13" s="124">
        <f>IF(I13=0,"0,00",I13/SUM(I13:I15)*100)</f>
        <v>9.0497737556561084</v>
      </c>
    </row>
    <row r="14" spans="1:10" x14ac:dyDescent="0.2">
      <c r="A14" s="235"/>
      <c r="B14" s="238"/>
      <c r="C14" s="122" t="s">
        <v>130</v>
      </c>
      <c r="D14" s="125" t="s">
        <v>128</v>
      </c>
      <c r="E14" s="126">
        <v>67</v>
      </c>
      <c r="F14" s="126">
        <v>54</v>
      </c>
      <c r="G14" s="126">
        <v>0</v>
      </c>
      <c r="H14" s="126">
        <v>1</v>
      </c>
      <c r="I14" s="126">
        <f t="shared" si="0"/>
        <v>90</v>
      </c>
      <c r="J14" s="127">
        <f>IF(I14=0,"0,00",I14/SUM(I13:I15)*100)</f>
        <v>81.447963800904972</v>
      </c>
    </row>
    <row r="15" spans="1:10" x14ac:dyDescent="0.2">
      <c r="A15" s="235"/>
      <c r="B15" s="238"/>
      <c r="C15" s="128" t="s">
        <v>139</v>
      </c>
      <c r="D15" s="129" t="s">
        <v>129</v>
      </c>
      <c r="E15" s="74">
        <v>3</v>
      </c>
      <c r="F15" s="74">
        <v>9</v>
      </c>
      <c r="G15" s="74">
        <v>0</v>
      </c>
      <c r="H15" s="74">
        <v>0</v>
      </c>
      <c r="I15" s="130">
        <f t="shared" si="0"/>
        <v>10.5</v>
      </c>
      <c r="J15" s="131">
        <f>IF(I15=0,"0,00",I15/SUM(I13:I15)*100)</f>
        <v>9.502262443438914</v>
      </c>
    </row>
    <row r="16" spans="1:10" x14ac:dyDescent="0.2">
      <c r="A16" s="235"/>
      <c r="B16" s="238"/>
      <c r="C16" s="132"/>
      <c r="D16" s="123" t="s">
        <v>126</v>
      </c>
      <c r="E16" s="75">
        <v>15</v>
      </c>
      <c r="F16" s="75">
        <v>13</v>
      </c>
      <c r="G16" s="75">
        <v>0</v>
      </c>
      <c r="H16" s="75">
        <v>0</v>
      </c>
      <c r="I16" s="75">
        <f t="shared" si="0"/>
        <v>20.5</v>
      </c>
      <c r="J16" s="124">
        <f>IF(I16=0,"0,00",I16/SUM(I16:I18)*100)</f>
        <v>7.0689655172413799</v>
      </c>
    </row>
    <row r="17" spans="1:10" x14ac:dyDescent="0.2">
      <c r="A17" s="235"/>
      <c r="B17" s="238"/>
      <c r="C17" s="122" t="s">
        <v>131</v>
      </c>
      <c r="D17" s="125" t="s">
        <v>128</v>
      </c>
      <c r="E17" s="126">
        <v>270</v>
      </c>
      <c r="F17" s="126">
        <v>117</v>
      </c>
      <c r="G17" s="126">
        <v>0</v>
      </c>
      <c r="H17" s="126">
        <v>1</v>
      </c>
      <c r="I17" s="126">
        <f t="shared" si="0"/>
        <v>254.5</v>
      </c>
      <c r="J17" s="127">
        <f>IF(I17=0,"0,00",I17/SUM(I16:I18)*100)</f>
        <v>87.758620689655174</v>
      </c>
    </row>
    <row r="18" spans="1:10" x14ac:dyDescent="0.2">
      <c r="A18" s="236"/>
      <c r="B18" s="239"/>
      <c r="C18" s="133" t="s">
        <v>140</v>
      </c>
      <c r="D18" s="129" t="s">
        <v>129</v>
      </c>
      <c r="E18" s="74">
        <v>10</v>
      </c>
      <c r="F18" s="74">
        <v>10</v>
      </c>
      <c r="G18" s="74">
        <v>0</v>
      </c>
      <c r="H18" s="74">
        <v>0</v>
      </c>
      <c r="I18" s="130">
        <f t="shared" si="0"/>
        <v>15</v>
      </c>
      <c r="J18" s="131">
        <f>IF(I18=0,"0,00",I18/SUM(I16:I18)*100)</f>
        <v>5.1724137931034484</v>
      </c>
    </row>
    <row r="19" spans="1:10" x14ac:dyDescent="0.2">
      <c r="A19" s="234" t="s">
        <v>132</v>
      </c>
      <c r="B19" s="237">
        <v>1</v>
      </c>
      <c r="C19" s="134"/>
      <c r="D19" s="123" t="s">
        <v>126</v>
      </c>
      <c r="E19" s="75">
        <v>2</v>
      </c>
      <c r="F19" s="75">
        <v>10</v>
      </c>
      <c r="G19" s="75">
        <v>6</v>
      </c>
      <c r="H19" s="75">
        <v>0</v>
      </c>
      <c r="I19" s="75">
        <f t="shared" si="0"/>
        <v>23</v>
      </c>
      <c r="J19" s="124">
        <f>IF(I19=0,"0,00",I19/SUM(I19:I21)*100)</f>
        <v>26.900584795321635</v>
      </c>
    </row>
    <row r="20" spans="1:10" x14ac:dyDescent="0.2">
      <c r="A20" s="235"/>
      <c r="B20" s="238"/>
      <c r="C20" s="122" t="s">
        <v>127</v>
      </c>
      <c r="D20" s="125" t="s">
        <v>128</v>
      </c>
      <c r="E20" s="126">
        <v>49</v>
      </c>
      <c r="F20" s="126">
        <v>33</v>
      </c>
      <c r="G20" s="126">
        <v>0</v>
      </c>
      <c r="H20" s="126">
        <v>1</v>
      </c>
      <c r="I20" s="126">
        <f t="shared" si="0"/>
        <v>60</v>
      </c>
      <c r="J20" s="127">
        <f>IF(I20=0,"0,00",I20/SUM(I19:I21)*100)</f>
        <v>70.175438596491219</v>
      </c>
    </row>
    <row r="21" spans="1:10" x14ac:dyDescent="0.2">
      <c r="A21" s="235"/>
      <c r="B21" s="238"/>
      <c r="C21" s="128" t="s">
        <v>141</v>
      </c>
      <c r="D21" s="129" t="s">
        <v>129</v>
      </c>
      <c r="E21" s="74">
        <v>1</v>
      </c>
      <c r="F21" s="74">
        <v>2</v>
      </c>
      <c r="G21" s="74">
        <v>0</v>
      </c>
      <c r="H21" s="74">
        <v>0</v>
      </c>
      <c r="I21" s="130">
        <f t="shared" si="0"/>
        <v>2.5</v>
      </c>
      <c r="J21" s="131">
        <f>IF(I21=0,"0,00",I21/SUM(I19:I21)*100)</f>
        <v>2.9239766081871341</v>
      </c>
    </row>
    <row r="22" spans="1:10" x14ac:dyDescent="0.2">
      <c r="A22" s="235"/>
      <c r="B22" s="238"/>
      <c r="C22" s="132"/>
      <c r="D22" s="123" t="s">
        <v>126</v>
      </c>
      <c r="E22" s="75">
        <v>2</v>
      </c>
      <c r="F22" s="75">
        <v>6</v>
      </c>
      <c r="G22" s="75">
        <v>5</v>
      </c>
      <c r="H22" s="75">
        <v>0</v>
      </c>
      <c r="I22" s="75">
        <f t="shared" si="0"/>
        <v>17</v>
      </c>
      <c r="J22" s="124">
        <f>IF(I22=0,"0,00",I22/SUM(I22:I24)*100)</f>
        <v>15.668202764976957</v>
      </c>
    </row>
    <row r="23" spans="1:10" x14ac:dyDescent="0.2">
      <c r="A23" s="235"/>
      <c r="B23" s="238"/>
      <c r="C23" s="122" t="s">
        <v>130</v>
      </c>
      <c r="D23" s="125" t="s">
        <v>128</v>
      </c>
      <c r="E23" s="126">
        <v>67</v>
      </c>
      <c r="F23" s="126">
        <v>51</v>
      </c>
      <c r="G23" s="126">
        <v>0</v>
      </c>
      <c r="H23" s="126">
        <v>2</v>
      </c>
      <c r="I23" s="126">
        <f t="shared" si="0"/>
        <v>89.5</v>
      </c>
      <c r="J23" s="127">
        <f>IF(I23=0,"0,00",I23/SUM(I22:I24)*100)</f>
        <v>82.488479262672811</v>
      </c>
    </row>
    <row r="24" spans="1:10" x14ac:dyDescent="0.2">
      <c r="A24" s="235"/>
      <c r="B24" s="238"/>
      <c r="C24" s="128" t="s">
        <v>142</v>
      </c>
      <c r="D24" s="129" t="s">
        <v>129</v>
      </c>
      <c r="E24" s="74">
        <v>0</v>
      </c>
      <c r="F24" s="74">
        <v>2</v>
      </c>
      <c r="G24" s="74">
        <v>0</v>
      </c>
      <c r="H24" s="74">
        <v>0</v>
      </c>
      <c r="I24" s="130">
        <f t="shared" si="0"/>
        <v>2</v>
      </c>
      <c r="J24" s="131">
        <f>IF(I24=0,"0,00",I24/SUM(I22:I24)*100)</f>
        <v>1.8433179723502304</v>
      </c>
    </row>
    <row r="25" spans="1:10" x14ac:dyDescent="0.2">
      <c r="A25" s="235"/>
      <c r="B25" s="238"/>
      <c r="C25" s="132"/>
      <c r="D25" s="123" t="s">
        <v>126</v>
      </c>
      <c r="E25" s="75">
        <v>4</v>
      </c>
      <c r="F25" s="75">
        <v>10</v>
      </c>
      <c r="G25" s="75">
        <v>4</v>
      </c>
      <c r="H25" s="75">
        <v>0</v>
      </c>
      <c r="I25" s="75">
        <f t="shared" si="0"/>
        <v>20</v>
      </c>
      <c r="J25" s="124">
        <f>IF(I25=0,"0,00",I25/SUM(I25:I27)*100)</f>
        <v>23.121387283236995</v>
      </c>
    </row>
    <row r="26" spans="1:10" x14ac:dyDescent="0.2">
      <c r="A26" s="235"/>
      <c r="B26" s="238"/>
      <c r="C26" s="122" t="s">
        <v>131</v>
      </c>
      <c r="D26" s="125" t="s">
        <v>128</v>
      </c>
      <c r="E26" s="126">
        <v>47</v>
      </c>
      <c r="F26" s="126">
        <v>40</v>
      </c>
      <c r="G26" s="126">
        <v>1</v>
      </c>
      <c r="H26" s="126">
        <v>0</v>
      </c>
      <c r="I26" s="126">
        <f t="shared" si="0"/>
        <v>65.5</v>
      </c>
      <c r="J26" s="127">
        <f>IF(I26=0,"0,00",I26/SUM(I25:I27)*100)</f>
        <v>75.72254335260115</v>
      </c>
    </row>
    <row r="27" spans="1:10" x14ac:dyDescent="0.2">
      <c r="A27" s="236"/>
      <c r="B27" s="239"/>
      <c r="C27" s="133" t="s">
        <v>143</v>
      </c>
      <c r="D27" s="129" t="s">
        <v>129</v>
      </c>
      <c r="E27" s="74">
        <v>0</v>
      </c>
      <c r="F27" s="74">
        <v>1</v>
      </c>
      <c r="G27" s="74">
        <v>0</v>
      </c>
      <c r="H27" s="74">
        <v>0</v>
      </c>
      <c r="I27" s="130">
        <f t="shared" si="0"/>
        <v>1</v>
      </c>
      <c r="J27" s="131">
        <f>IF(I27=0,"0,00",I27/SUM(I25:I27)*100)</f>
        <v>1.1560693641618496</v>
      </c>
    </row>
    <row r="28" spans="1:10" x14ac:dyDescent="0.2">
      <c r="A28" s="234" t="s">
        <v>133</v>
      </c>
      <c r="B28" s="237">
        <v>2</v>
      </c>
      <c r="C28" s="134"/>
      <c r="D28" s="123" t="s">
        <v>126</v>
      </c>
      <c r="E28" s="75">
        <v>0</v>
      </c>
      <c r="F28" s="75">
        <v>0</v>
      </c>
      <c r="G28" s="75">
        <v>0</v>
      </c>
      <c r="H28" s="75">
        <v>0</v>
      </c>
      <c r="I28" s="75">
        <f t="shared" si="0"/>
        <v>0</v>
      </c>
      <c r="J28" s="124" t="str">
        <f>IF(I28=0,"0,00",I28/SUM(I28:I30)*100)</f>
        <v>0,00</v>
      </c>
    </row>
    <row r="29" spans="1:10" x14ac:dyDescent="0.2">
      <c r="A29" s="235"/>
      <c r="B29" s="238"/>
      <c r="C29" s="122" t="s">
        <v>127</v>
      </c>
      <c r="D29" s="125" t="s">
        <v>128</v>
      </c>
      <c r="E29" s="126">
        <v>96</v>
      </c>
      <c r="F29" s="126">
        <v>213</v>
      </c>
      <c r="G29" s="126">
        <v>39</v>
      </c>
      <c r="H29" s="126">
        <v>6</v>
      </c>
      <c r="I29" s="126">
        <f t="shared" si="0"/>
        <v>354</v>
      </c>
      <c r="J29" s="127">
        <f>IF(I29=0,"0,00",I29/SUM(I28:I30)*100)</f>
        <v>89.281210592685994</v>
      </c>
    </row>
    <row r="30" spans="1:10" x14ac:dyDescent="0.2">
      <c r="A30" s="235"/>
      <c r="B30" s="238"/>
      <c r="C30" s="128" t="s">
        <v>144</v>
      </c>
      <c r="D30" s="129" t="s">
        <v>129</v>
      </c>
      <c r="E30" s="74">
        <v>11</v>
      </c>
      <c r="F30" s="74">
        <v>27</v>
      </c>
      <c r="G30" s="74">
        <v>5</v>
      </c>
      <c r="H30" s="74">
        <v>0</v>
      </c>
      <c r="I30" s="130">
        <f t="shared" si="0"/>
        <v>42.5</v>
      </c>
      <c r="J30" s="131">
        <f>IF(I30=0,"0,00",I30/SUM(I28:I30)*100)</f>
        <v>10.718789407313997</v>
      </c>
    </row>
    <row r="31" spans="1:10" x14ac:dyDescent="0.2">
      <c r="A31" s="235"/>
      <c r="B31" s="238"/>
      <c r="C31" s="132"/>
      <c r="D31" s="123" t="s">
        <v>126</v>
      </c>
      <c r="E31" s="75">
        <v>0</v>
      </c>
      <c r="F31" s="75">
        <v>0</v>
      </c>
      <c r="G31" s="75">
        <v>0</v>
      </c>
      <c r="H31" s="75">
        <v>0</v>
      </c>
      <c r="I31" s="75">
        <f t="shared" si="0"/>
        <v>0</v>
      </c>
      <c r="J31" s="124" t="str">
        <f>IF(I31=0,"0,00",I31/SUM(I31:I33)*100)</f>
        <v>0,00</v>
      </c>
    </row>
    <row r="32" spans="1:10" x14ac:dyDescent="0.2">
      <c r="A32" s="235"/>
      <c r="B32" s="238"/>
      <c r="C32" s="122" t="s">
        <v>130</v>
      </c>
      <c r="D32" s="125" t="s">
        <v>128</v>
      </c>
      <c r="E32" s="126">
        <v>92</v>
      </c>
      <c r="F32" s="126">
        <v>105</v>
      </c>
      <c r="G32" s="126">
        <v>38</v>
      </c>
      <c r="H32" s="126">
        <v>6</v>
      </c>
      <c r="I32" s="126">
        <f t="shared" si="0"/>
        <v>242</v>
      </c>
      <c r="J32" s="127">
        <f>IF(I32=0,"0,00",I32/SUM(I31:I33)*100)</f>
        <v>87.840290381125229</v>
      </c>
    </row>
    <row r="33" spans="1:10" x14ac:dyDescent="0.2">
      <c r="A33" s="235"/>
      <c r="B33" s="238"/>
      <c r="C33" s="128" t="s">
        <v>145</v>
      </c>
      <c r="D33" s="129" t="s">
        <v>129</v>
      </c>
      <c r="E33" s="74">
        <v>9</v>
      </c>
      <c r="F33" s="74">
        <v>21</v>
      </c>
      <c r="G33" s="74">
        <v>4</v>
      </c>
      <c r="H33" s="74">
        <v>0</v>
      </c>
      <c r="I33" s="130">
        <f t="shared" si="0"/>
        <v>33.5</v>
      </c>
      <c r="J33" s="131">
        <f>IF(I33=0,"0,00",I33/SUM(I31:I33)*100)</f>
        <v>12.159709618874773</v>
      </c>
    </row>
    <row r="34" spans="1:10" x14ac:dyDescent="0.2">
      <c r="A34" s="235"/>
      <c r="B34" s="238"/>
      <c r="C34" s="132"/>
      <c r="D34" s="123" t="s">
        <v>126</v>
      </c>
      <c r="E34" s="75">
        <v>0</v>
      </c>
      <c r="F34" s="75">
        <v>0</v>
      </c>
      <c r="G34" s="75">
        <v>0</v>
      </c>
      <c r="H34" s="75">
        <v>0</v>
      </c>
      <c r="I34" s="75">
        <f t="shared" si="0"/>
        <v>0</v>
      </c>
      <c r="J34" s="124" t="str">
        <f>IF(I34=0,"0,00",I34/SUM(I34:I36)*100)</f>
        <v>0,00</v>
      </c>
    </row>
    <row r="35" spans="1:10" x14ac:dyDescent="0.2">
      <c r="A35" s="235"/>
      <c r="B35" s="238"/>
      <c r="C35" s="122" t="s">
        <v>131</v>
      </c>
      <c r="D35" s="125" t="s">
        <v>128</v>
      </c>
      <c r="E35" s="126">
        <v>97</v>
      </c>
      <c r="F35" s="126">
        <v>194</v>
      </c>
      <c r="G35" s="126">
        <v>38</v>
      </c>
      <c r="H35" s="126">
        <v>3</v>
      </c>
      <c r="I35" s="126">
        <f t="shared" si="0"/>
        <v>326</v>
      </c>
      <c r="J35" s="127">
        <f>IF(I35=0,"0,00",I35/SUM(I34:I36)*100)</f>
        <v>91.444600280504901</v>
      </c>
    </row>
    <row r="36" spans="1:10" x14ac:dyDescent="0.2">
      <c r="A36" s="236"/>
      <c r="B36" s="239"/>
      <c r="C36" s="133" t="s">
        <v>146</v>
      </c>
      <c r="D36" s="129" t="s">
        <v>129</v>
      </c>
      <c r="E36" s="74">
        <v>7</v>
      </c>
      <c r="F36" s="74">
        <v>17</v>
      </c>
      <c r="G36" s="74">
        <v>5</v>
      </c>
      <c r="H36" s="74">
        <v>0</v>
      </c>
      <c r="I36" s="130">
        <f t="shared" si="0"/>
        <v>30.5</v>
      </c>
      <c r="J36" s="131">
        <f>IF(I36=0,"0,00",I36/SUM(I34:I36)*100)</f>
        <v>8.5553997194950906</v>
      </c>
    </row>
    <row r="37" spans="1:10" x14ac:dyDescent="0.2">
      <c r="A37" s="234" t="s">
        <v>134</v>
      </c>
      <c r="B37" s="237">
        <v>2</v>
      </c>
      <c r="C37" s="134"/>
      <c r="D37" s="123" t="s">
        <v>126</v>
      </c>
      <c r="E37" s="75">
        <v>0</v>
      </c>
      <c r="F37" s="75">
        <v>0</v>
      </c>
      <c r="G37" s="75">
        <v>0</v>
      </c>
      <c r="H37" s="75">
        <v>0</v>
      </c>
      <c r="I37" s="75">
        <f t="shared" si="0"/>
        <v>0</v>
      </c>
      <c r="J37" s="124" t="str">
        <f>IF(I37=0,"0,00",I37/SUM(I37:I39)*100)</f>
        <v>0,00</v>
      </c>
    </row>
    <row r="38" spans="1:10" x14ac:dyDescent="0.2">
      <c r="A38" s="235"/>
      <c r="B38" s="238"/>
      <c r="C38" s="122" t="s">
        <v>127</v>
      </c>
      <c r="D38" s="125" t="s">
        <v>128</v>
      </c>
      <c r="E38" s="126">
        <v>98</v>
      </c>
      <c r="F38" s="126">
        <v>216</v>
      </c>
      <c r="G38" s="126">
        <v>37</v>
      </c>
      <c r="H38" s="126">
        <v>8</v>
      </c>
      <c r="I38" s="126">
        <f t="shared" si="0"/>
        <v>359</v>
      </c>
      <c r="J38" s="127">
        <f>IF(I38=0,"0,00",I38/SUM(I37:I39)*100)</f>
        <v>91.348600508905847</v>
      </c>
    </row>
    <row r="39" spans="1:10" x14ac:dyDescent="0.2">
      <c r="A39" s="235"/>
      <c r="B39" s="238"/>
      <c r="C39" s="128" t="s">
        <v>147</v>
      </c>
      <c r="D39" s="129" t="s">
        <v>129</v>
      </c>
      <c r="E39" s="74">
        <v>18</v>
      </c>
      <c r="F39" s="74">
        <v>21</v>
      </c>
      <c r="G39" s="74">
        <v>2</v>
      </c>
      <c r="H39" s="74">
        <v>0</v>
      </c>
      <c r="I39" s="130">
        <f t="shared" si="0"/>
        <v>34</v>
      </c>
      <c r="J39" s="131">
        <f>IF(I39=0,"0,00",I39/SUM(I37:I39)*100)</f>
        <v>8.6513994910941463</v>
      </c>
    </row>
    <row r="40" spans="1:10" x14ac:dyDescent="0.2">
      <c r="A40" s="235"/>
      <c r="B40" s="238"/>
      <c r="C40" s="132"/>
      <c r="D40" s="123" t="s">
        <v>126</v>
      </c>
      <c r="E40" s="75">
        <v>0</v>
      </c>
      <c r="F40" s="75">
        <v>0</v>
      </c>
      <c r="G40" s="75">
        <v>0</v>
      </c>
      <c r="H40" s="75">
        <v>0</v>
      </c>
      <c r="I40" s="75">
        <f t="shared" si="0"/>
        <v>0</v>
      </c>
      <c r="J40" s="124" t="str">
        <f>IF(I40=0,"0,00",I40/SUM(I40:I42)*100)</f>
        <v>0,00</v>
      </c>
    </row>
    <row r="41" spans="1:10" x14ac:dyDescent="0.2">
      <c r="A41" s="235"/>
      <c r="B41" s="238"/>
      <c r="C41" s="122" t="s">
        <v>130</v>
      </c>
      <c r="D41" s="125" t="s">
        <v>128</v>
      </c>
      <c r="E41" s="126">
        <v>125</v>
      </c>
      <c r="F41" s="126">
        <v>258</v>
      </c>
      <c r="G41" s="126">
        <v>33</v>
      </c>
      <c r="H41" s="126">
        <v>7</v>
      </c>
      <c r="I41" s="126">
        <f t="shared" si="0"/>
        <v>404</v>
      </c>
      <c r="J41" s="127">
        <f>IF(I41=0,"0,00",I41/SUM(I40:I42)*100)</f>
        <v>95.621301775147927</v>
      </c>
    </row>
    <row r="42" spans="1:10" x14ac:dyDescent="0.2">
      <c r="A42" s="235"/>
      <c r="B42" s="238"/>
      <c r="C42" s="128" t="s">
        <v>148</v>
      </c>
      <c r="D42" s="129" t="s">
        <v>129</v>
      </c>
      <c r="E42" s="74">
        <v>15</v>
      </c>
      <c r="F42" s="74">
        <v>7</v>
      </c>
      <c r="G42" s="74">
        <v>2</v>
      </c>
      <c r="H42" s="74">
        <v>0</v>
      </c>
      <c r="I42" s="130">
        <f t="shared" si="0"/>
        <v>18.5</v>
      </c>
      <c r="J42" s="131">
        <f>IF(I42=0,"0,00",I42/SUM(I40:I42)*100)</f>
        <v>4.3786982248520712</v>
      </c>
    </row>
    <row r="43" spans="1:10" x14ac:dyDescent="0.2">
      <c r="A43" s="235"/>
      <c r="B43" s="238"/>
      <c r="C43" s="132"/>
      <c r="D43" s="123" t="s">
        <v>126</v>
      </c>
      <c r="E43" s="75">
        <v>0</v>
      </c>
      <c r="F43" s="75">
        <v>0</v>
      </c>
      <c r="G43" s="75">
        <v>0</v>
      </c>
      <c r="H43" s="75">
        <v>0</v>
      </c>
      <c r="I43" s="75">
        <f t="shared" si="0"/>
        <v>0</v>
      </c>
      <c r="J43" s="124" t="str">
        <f>IF(I43=0,"0,00",I43/SUM(I43:I45)*100)</f>
        <v>0,00</v>
      </c>
    </row>
    <row r="44" spans="1:10" x14ac:dyDescent="0.2">
      <c r="A44" s="235"/>
      <c r="B44" s="238"/>
      <c r="C44" s="122" t="s">
        <v>131</v>
      </c>
      <c r="D44" s="125" t="s">
        <v>128</v>
      </c>
      <c r="E44" s="126">
        <v>93</v>
      </c>
      <c r="F44" s="126">
        <v>276</v>
      </c>
      <c r="G44" s="126">
        <v>30</v>
      </c>
      <c r="H44" s="126">
        <v>1</v>
      </c>
      <c r="I44" s="126">
        <f t="shared" si="0"/>
        <v>385</v>
      </c>
      <c r="J44" s="127">
        <f>IF(I44=0,"0,00",I44/SUM(I43:I45)*100)</f>
        <v>94.247246022031831</v>
      </c>
    </row>
    <row r="45" spans="1:10" x14ac:dyDescent="0.2">
      <c r="A45" s="236"/>
      <c r="B45" s="239"/>
      <c r="C45" s="133" t="s">
        <v>149</v>
      </c>
      <c r="D45" s="129" t="s">
        <v>129</v>
      </c>
      <c r="E45" s="74">
        <v>7</v>
      </c>
      <c r="F45" s="74">
        <v>12</v>
      </c>
      <c r="G45" s="74">
        <v>4</v>
      </c>
      <c r="H45" s="74">
        <v>0</v>
      </c>
      <c r="I45" s="135">
        <f t="shared" si="0"/>
        <v>23.5</v>
      </c>
      <c r="J45" s="131">
        <f>IF(I45=0,"0,00",I45/SUM(I43:I45)*100)</f>
        <v>5.752753977968176</v>
      </c>
    </row>
    <row r="46" spans="1:10" x14ac:dyDescent="0.2">
      <c r="A46" s="136"/>
      <c r="B46" s="137"/>
      <c r="C46" s="138"/>
      <c r="D46" s="139"/>
      <c r="E46" s="139"/>
      <c r="F46" s="140"/>
      <c r="G46" s="140"/>
      <c r="H46" s="140"/>
      <c r="I46" s="140"/>
      <c r="J46" s="141"/>
    </row>
    <row r="47" spans="1:10" x14ac:dyDescent="0.2">
      <c r="A47" s="104" t="s">
        <v>51</v>
      </c>
      <c r="B47" s="104"/>
      <c r="C47" s="142"/>
      <c r="D47" s="142"/>
      <c r="E47" s="142"/>
      <c r="F47" s="142"/>
      <c r="G47" s="143"/>
      <c r="H47" s="143"/>
      <c r="I47" s="143"/>
      <c r="J47" s="143"/>
    </row>
    <row r="48" spans="1:10" x14ac:dyDescent="0.2">
      <c r="A48" s="29"/>
      <c r="B48" s="29"/>
      <c r="C48" s="29"/>
      <c r="D48" s="29"/>
      <c r="E48" s="29"/>
      <c r="F48" s="29"/>
      <c r="G48" s="144"/>
      <c r="H48" s="144"/>
      <c r="I48" s="144"/>
      <c r="J48" s="144"/>
    </row>
    <row r="49" spans="1:10" x14ac:dyDescent="0.2">
      <c r="A49" s="29"/>
      <c r="B49" s="29"/>
      <c r="C49" s="29"/>
      <c r="D49" s="29"/>
      <c r="E49" s="29"/>
      <c r="F49" s="29"/>
      <c r="G49" s="144"/>
      <c r="H49" s="144"/>
      <c r="I49" s="144"/>
      <c r="J49" s="144"/>
    </row>
    <row r="50" spans="1:10" x14ac:dyDescent="0.2">
      <c r="A50" s="145"/>
      <c r="B50" s="145"/>
      <c r="C50" s="145"/>
      <c r="D50" s="145"/>
      <c r="E50" s="145"/>
      <c r="F50" s="145"/>
      <c r="G50" s="145"/>
      <c r="H50" s="145"/>
      <c r="I50" s="145"/>
      <c r="J50" s="145"/>
    </row>
  </sheetData>
  <mergeCells count="24">
    <mergeCell ref="A37:A45"/>
    <mergeCell ref="B37:B45"/>
    <mergeCell ref="A10:A18"/>
    <mergeCell ref="B10:B18"/>
    <mergeCell ref="A19:A27"/>
    <mergeCell ref="B19:B27"/>
    <mergeCell ref="A28:A36"/>
    <mergeCell ref="B28:B36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2:J2"/>
    <mergeCell ref="A4:B4"/>
    <mergeCell ref="C4:E4"/>
    <mergeCell ref="A5:B5"/>
    <mergeCell ref="C5:E5"/>
    <mergeCell ref="I5:J5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zoomScale="91" zoomScaleNormal="91" workbookViewId="0">
      <selection activeCell="W11" sqref="W11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7" width="5.28515625" bestFit="1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20" width="4.7109375" customWidth="1"/>
    <col min="21" max="21" width="6" bestFit="1" customWidth="1"/>
    <col min="22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92"/>
      <c r="B1" s="93"/>
      <c r="C1" s="93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</row>
    <row r="2" spans="1:81" ht="15.75" x14ac:dyDescent="0.25">
      <c r="A2" s="94"/>
      <c r="B2" s="94"/>
      <c r="C2" s="94"/>
      <c r="D2" s="94"/>
      <c r="E2" s="94"/>
      <c r="F2" s="94"/>
      <c r="G2" s="94"/>
      <c r="H2" s="94"/>
      <c r="I2" s="92"/>
      <c r="J2" s="92"/>
      <c r="K2" s="92"/>
      <c r="L2" s="92"/>
      <c r="M2" s="241" t="s">
        <v>95</v>
      </c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</row>
    <row r="3" spans="1:81" ht="15.75" x14ac:dyDescent="0.25">
      <c r="A3" s="94"/>
      <c r="B3" s="94"/>
      <c r="C3" s="94"/>
      <c r="D3" s="94"/>
      <c r="E3" s="94"/>
      <c r="F3" s="94"/>
      <c r="G3" s="94"/>
      <c r="H3" s="94"/>
      <c r="I3" s="92"/>
      <c r="J3" s="92"/>
      <c r="K3" s="92"/>
      <c r="L3" s="92"/>
      <c r="M3" s="241" t="s">
        <v>96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92"/>
      <c r="AD3" s="92"/>
      <c r="AE3" s="92"/>
      <c r="AF3" s="92"/>
      <c r="AG3" s="92"/>
      <c r="AH3" s="92"/>
      <c r="AI3" s="92"/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  <c r="BM3" s="92"/>
      <c r="BN3" s="92"/>
      <c r="BO3" s="92"/>
      <c r="BP3" s="92"/>
      <c r="BQ3" s="92"/>
      <c r="BR3" s="92"/>
      <c r="BS3" s="92"/>
      <c r="BT3" s="92"/>
      <c r="BU3" s="92"/>
      <c r="BV3" s="92"/>
      <c r="BW3" s="92"/>
      <c r="BX3" s="92"/>
      <c r="BY3" s="92"/>
      <c r="BZ3" s="92"/>
      <c r="CA3" s="92"/>
      <c r="CB3" s="92"/>
      <c r="CC3" s="92"/>
    </row>
    <row r="4" spans="1:81" ht="15.75" x14ac:dyDescent="0.25">
      <c r="A4" s="94"/>
      <c r="B4" s="94"/>
      <c r="C4" s="94"/>
      <c r="D4" s="94"/>
      <c r="E4" s="94"/>
      <c r="F4" s="94"/>
      <c r="G4" s="94"/>
      <c r="H4" s="94"/>
      <c r="I4" s="92"/>
      <c r="J4" s="92"/>
      <c r="K4" s="92"/>
      <c r="L4" s="92"/>
      <c r="M4" s="241" t="s">
        <v>97</v>
      </c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</row>
    <row r="5" spans="1:8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</row>
    <row r="6" spans="1:81" x14ac:dyDescent="0.2">
      <c r="A6" s="95"/>
      <c r="B6" s="95"/>
      <c r="C6" s="96"/>
      <c r="D6" s="96"/>
      <c r="E6" s="96"/>
      <c r="F6" s="96"/>
      <c r="G6" s="96"/>
      <c r="H6" s="9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</row>
    <row r="7" spans="1:8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/>
      <c r="BW7" s="92"/>
      <c r="BX7" s="92"/>
      <c r="BY7" s="92"/>
      <c r="BZ7" s="92"/>
      <c r="CA7" s="92"/>
      <c r="CB7" s="92"/>
      <c r="CC7" s="92"/>
    </row>
    <row r="8" spans="1:81" x14ac:dyDescent="0.2">
      <c r="A8" s="242" t="s">
        <v>98</v>
      </c>
      <c r="B8" s="242"/>
      <c r="C8" s="243" t="s">
        <v>99</v>
      </c>
      <c r="D8" s="243"/>
      <c r="E8" s="243"/>
      <c r="F8" s="243"/>
      <c r="G8" s="243"/>
      <c r="H8" s="243"/>
      <c r="I8" s="92"/>
      <c r="J8" s="92"/>
      <c r="K8" s="92"/>
      <c r="L8" s="242" t="s">
        <v>100</v>
      </c>
      <c r="M8" s="242"/>
      <c r="N8" s="242"/>
      <c r="O8" s="243" t="str">
        <f>'G-1'!D5</f>
        <v>CALLE 68 X CARRERA 38</v>
      </c>
      <c r="P8" s="243"/>
      <c r="Q8" s="243"/>
      <c r="R8" s="243"/>
      <c r="S8" s="243"/>
      <c r="T8" s="92"/>
      <c r="U8" s="92"/>
      <c r="V8" s="242" t="s">
        <v>101</v>
      </c>
      <c r="W8" s="242"/>
      <c r="X8" s="242"/>
      <c r="Y8" s="243">
        <f>'G-1'!L5</f>
        <v>325</v>
      </c>
      <c r="Z8" s="243"/>
      <c r="AA8" s="243"/>
      <c r="AB8" s="92"/>
      <c r="AC8" s="92"/>
      <c r="AD8" s="92"/>
      <c r="AE8" s="92"/>
      <c r="AF8" s="92"/>
      <c r="AG8" s="92"/>
      <c r="AH8" s="242" t="s">
        <v>102</v>
      </c>
      <c r="AI8" s="242"/>
      <c r="AJ8" s="246">
        <f>'G-1'!S6</f>
        <v>42758</v>
      </c>
      <c r="AK8" s="246"/>
      <c r="AL8" s="246"/>
      <c r="AM8" s="246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</row>
    <row r="9" spans="1:81" x14ac:dyDescent="0.2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</row>
    <row r="10" spans="1:81" x14ac:dyDescent="0.2">
      <c r="A10" s="92"/>
      <c r="B10" s="92"/>
      <c r="C10" s="92"/>
      <c r="D10" s="240" t="s">
        <v>136</v>
      </c>
      <c r="E10" s="240"/>
      <c r="F10" s="240"/>
      <c r="G10" s="240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240" t="s">
        <v>137</v>
      </c>
      <c r="T10" s="240"/>
      <c r="U10" s="240"/>
      <c r="V10" s="240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240" t="s">
        <v>49</v>
      </c>
      <c r="AI10" s="240"/>
      <c r="AJ10" s="240"/>
      <c r="AK10" s="240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</row>
    <row r="11" spans="1:81" ht="16.5" customHeight="1" x14ac:dyDescent="0.2">
      <c r="A11" s="97" t="s">
        <v>103</v>
      </c>
      <c r="B11" s="98">
        <v>0.32291666666666669</v>
      </c>
      <c r="C11" s="98">
        <v>0.33333333333333331</v>
      </c>
      <c r="D11" s="98">
        <v>0.34375</v>
      </c>
      <c r="E11" s="98">
        <v>0.35416666666666669</v>
      </c>
      <c r="F11" s="98">
        <v>0.36458333333333331</v>
      </c>
      <c r="G11" s="98">
        <v>0.375</v>
      </c>
      <c r="H11" s="98">
        <v>0.38541666666666669</v>
      </c>
      <c r="I11" s="98">
        <v>0.39583333333333331</v>
      </c>
      <c r="J11" s="98">
        <v>0.40625</v>
      </c>
      <c r="K11" s="98">
        <v>0.41666666666666669</v>
      </c>
      <c r="L11" s="92"/>
      <c r="M11" s="98">
        <v>0.46875</v>
      </c>
      <c r="N11" s="98">
        <v>0.47916666666666669</v>
      </c>
      <c r="O11" s="98">
        <v>0.48958333333333331</v>
      </c>
      <c r="P11" s="98">
        <v>0.5</v>
      </c>
      <c r="Q11" s="98">
        <v>0.51041666666666663</v>
      </c>
      <c r="R11" s="98">
        <v>0.52083333333333337</v>
      </c>
      <c r="S11" s="98">
        <v>0.53125</v>
      </c>
      <c r="T11" s="98">
        <v>0.54166666666666663</v>
      </c>
      <c r="U11" s="98">
        <v>0.55208333333333337</v>
      </c>
      <c r="V11" s="98">
        <v>0.5625</v>
      </c>
      <c r="W11" s="98">
        <v>0.57291666666666663</v>
      </c>
      <c r="X11" s="98">
        <v>0.58333333333333337</v>
      </c>
      <c r="Y11" s="98">
        <v>0.59375</v>
      </c>
      <c r="Z11" s="98">
        <v>0.60416666666666663</v>
      </c>
      <c r="AA11" s="98">
        <v>0.61458333333333337</v>
      </c>
      <c r="AB11" s="98">
        <v>0.625</v>
      </c>
      <c r="AC11" s="92"/>
      <c r="AD11" s="98">
        <v>0.67708333333333337</v>
      </c>
      <c r="AE11" s="98">
        <v>0.6875</v>
      </c>
      <c r="AF11" s="98">
        <v>0.69791666666666663</v>
      </c>
      <c r="AG11" s="98">
        <v>0.70833333333333337</v>
      </c>
      <c r="AH11" s="98">
        <v>0.71875</v>
      </c>
      <c r="AI11" s="98">
        <v>0.72916666666666663</v>
      </c>
      <c r="AJ11" s="98">
        <v>0.73958333333333337</v>
      </c>
      <c r="AK11" s="98">
        <v>0.75</v>
      </c>
      <c r="AL11" s="98">
        <v>0.76041666666666663</v>
      </c>
      <c r="AM11" s="98">
        <v>0.77083333333333337</v>
      </c>
      <c r="AN11" s="98">
        <v>0.78125</v>
      </c>
      <c r="AO11" s="98">
        <v>0.79166666666666663</v>
      </c>
      <c r="AP11" s="99"/>
      <c r="AQ11" s="92"/>
      <c r="AR11" s="98">
        <v>0.32291666666666669</v>
      </c>
      <c r="AS11" s="98">
        <v>0.33333333333333331</v>
      </c>
      <c r="AT11" s="98">
        <v>0.34375</v>
      </c>
      <c r="AU11" s="98">
        <v>0.35416666666666669</v>
      </c>
      <c r="AV11" s="98">
        <v>0.36458333333333331</v>
      </c>
      <c r="AW11" s="98">
        <v>0.375</v>
      </c>
      <c r="AX11" s="98">
        <v>0.38541666666666669</v>
      </c>
      <c r="AY11" s="98">
        <v>0.39583333333333331</v>
      </c>
      <c r="AZ11" s="98">
        <v>0.40625</v>
      </c>
      <c r="BA11" s="98">
        <v>0.41666666666666669</v>
      </c>
      <c r="BB11" s="98">
        <v>0.46875</v>
      </c>
      <c r="BC11" s="98">
        <v>0.47916666666666669</v>
      </c>
      <c r="BD11" s="98">
        <v>0.48958333333333331</v>
      </c>
      <c r="BE11" s="98">
        <v>0.5</v>
      </c>
      <c r="BF11" s="98">
        <v>0.51041666666666663</v>
      </c>
      <c r="BG11" s="98">
        <v>0.52083333333333337</v>
      </c>
      <c r="BH11" s="98">
        <v>0.53125</v>
      </c>
      <c r="BI11" s="98">
        <v>0.54166666666666663</v>
      </c>
      <c r="BJ11" s="98">
        <v>0.55208333333333337</v>
      </c>
      <c r="BK11" s="98">
        <v>0.5625</v>
      </c>
      <c r="BL11" s="98">
        <v>0.57291666666666663</v>
      </c>
      <c r="BM11" s="98">
        <v>0.58333333333333337</v>
      </c>
      <c r="BN11" s="98">
        <v>0.59375</v>
      </c>
      <c r="BO11" s="98">
        <v>0.60416666666666663</v>
      </c>
      <c r="BP11" s="98">
        <v>0.61458333333333337</v>
      </c>
      <c r="BQ11" s="98">
        <v>0.625</v>
      </c>
      <c r="BR11" s="98">
        <v>0.67708333333333337</v>
      </c>
      <c r="BS11" s="98">
        <v>0.6875</v>
      </c>
      <c r="BT11" s="98">
        <v>0.69791666666666663</v>
      </c>
      <c r="BU11" s="98">
        <v>0.70833333333333337</v>
      </c>
      <c r="BV11" s="98">
        <v>0.71875</v>
      </c>
      <c r="BW11" s="98">
        <v>0.72916666666666663</v>
      </c>
      <c r="BX11" s="98">
        <v>0.73958333333333337</v>
      </c>
      <c r="BY11" s="98">
        <v>0.75</v>
      </c>
      <c r="BZ11" s="98">
        <v>0.76041666666666663</v>
      </c>
      <c r="CA11" s="98">
        <v>0.77083333333333337</v>
      </c>
      <c r="CB11" s="98">
        <v>0.78125</v>
      </c>
      <c r="CC11" s="98">
        <v>0.79166666666666663</v>
      </c>
    </row>
    <row r="12" spans="1:81" x14ac:dyDescent="0.2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247" t="s">
        <v>104</v>
      </c>
      <c r="U12" s="247"/>
      <c r="V12" s="146">
        <v>1</v>
      </c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7"/>
      <c r="AS12" s="97"/>
      <c r="AT12" s="97"/>
      <c r="AU12" s="97">
        <f t="shared" ref="AU12:BA12" si="0">E14</f>
        <v>332</v>
      </c>
      <c r="AV12" s="97">
        <f t="shared" si="0"/>
        <v>332.5</v>
      </c>
      <c r="AW12" s="97">
        <f t="shared" si="0"/>
        <v>335.5</v>
      </c>
      <c r="AX12" s="97">
        <f t="shared" si="0"/>
        <v>351.5</v>
      </c>
      <c r="AY12" s="97">
        <f t="shared" si="0"/>
        <v>323.5</v>
      </c>
      <c r="AZ12" s="97">
        <f t="shared" si="0"/>
        <v>313.5</v>
      </c>
      <c r="BA12" s="97">
        <f t="shared" si="0"/>
        <v>317.5</v>
      </c>
      <c r="BB12" s="97"/>
      <c r="BC12" s="97"/>
      <c r="BD12" s="97"/>
      <c r="BE12" s="97">
        <f t="shared" ref="BE12:BQ12" si="1">P14</f>
        <v>325</v>
      </c>
      <c r="BF12" s="97">
        <f t="shared" si="1"/>
        <v>369.5</v>
      </c>
      <c r="BG12" s="97">
        <f t="shared" si="1"/>
        <v>397.5</v>
      </c>
      <c r="BH12" s="97">
        <f t="shared" si="1"/>
        <v>408</v>
      </c>
      <c r="BI12" s="97">
        <f t="shared" si="1"/>
        <v>429</v>
      </c>
      <c r="BJ12" s="97">
        <f t="shared" si="1"/>
        <v>412.5</v>
      </c>
      <c r="BK12" s="97">
        <f t="shared" si="1"/>
        <v>378</v>
      </c>
      <c r="BL12" s="97">
        <f t="shared" si="1"/>
        <v>325.5</v>
      </c>
      <c r="BM12" s="97">
        <f t="shared" si="1"/>
        <v>253.5</v>
      </c>
      <c r="BN12" s="97">
        <f t="shared" si="1"/>
        <v>224</v>
      </c>
      <c r="BO12" s="97">
        <f t="shared" si="1"/>
        <v>209.5</v>
      </c>
      <c r="BP12" s="97">
        <f t="shared" si="1"/>
        <v>219</v>
      </c>
      <c r="BQ12" s="97">
        <f t="shared" si="1"/>
        <v>234.5</v>
      </c>
      <c r="BR12" s="97"/>
      <c r="BS12" s="97"/>
      <c r="BT12" s="97"/>
      <c r="BU12" s="97">
        <f t="shared" ref="BU12:CC12" si="2">AG14</f>
        <v>336</v>
      </c>
      <c r="BV12" s="97">
        <f t="shared" si="2"/>
        <v>359</v>
      </c>
      <c r="BW12" s="97">
        <f t="shared" si="2"/>
        <v>371.5</v>
      </c>
      <c r="BX12" s="97">
        <f t="shared" si="2"/>
        <v>412</v>
      </c>
      <c r="BY12" s="97">
        <f t="shared" si="2"/>
        <v>469.5</v>
      </c>
      <c r="BZ12" s="97">
        <f t="shared" si="2"/>
        <v>515.5</v>
      </c>
      <c r="CA12" s="97">
        <f t="shared" si="2"/>
        <v>615.5</v>
      </c>
      <c r="CB12" s="97">
        <f t="shared" si="2"/>
        <v>637.5</v>
      </c>
      <c r="CC12" s="97">
        <f t="shared" si="2"/>
        <v>642</v>
      </c>
    </row>
    <row r="13" spans="1:81" ht="16.5" customHeight="1" x14ac:dyDescent="0.2">
      <c r="A13" s="100" t="s">
        <v>105</v>
      </c>
      <c r="B13" s="149">
        <f>'G-1'!F10</f>
        <v>81.5</v>
      </c>
      <c r="C13" s="149">
        <f>'G-1'!F11</f>
        <v>71</v>
      </c>
      <c r="D13" s="149">
        <f>'G-1'!F12</f>
        <v>76</v>
      </c>
      <c r="E13" s="149">
        <f>'G-1'!F13</f>
        <v>103.5</v>
      </c>
      <c r="F13" s="149">
        <f>'G-1'!F14</f>
        <v>82</v>
      </c>
      <c r="G13" s="149">
        <f>'G-1'!F15</f>
        <v>74</v>
      </c>
      <c r="H13" s="149">
        <f>'G-1'!F16</f>
        <v>92</v>
      </c>
      <c r="I13" s="149">
        <f>'G-1'!F17</f>
        <v>75.5</v>
      </c>
      <c r="J13" s="149">
        <f>'G-1'!F18</f>
        <v>72</v>
      </c>
      <c r="K13" s="149">
        <f>'G-1'!F19</f>
        <v>78</v>
      </c>
      <c r="L13" s="150"/>
      <c r="M13" s="149">
        <f>'G-1'!F20</f>
        <v>67.5</v>
      </c>
      <c r="N13" s="149">
        <f>'G-1'!F21</f>
        <v>79</v>
      </c>
      <c r="O13" s="149">
        <f>'G-1'!F22</f>
        <v>86</v>
      </c>
      <c r="P13" s="149">
        <f>'G-1'!M10</f>
        <v>92.5</v>
      </c>
      <c r="Q13" s="149">
        <f>'G-1'!M11</f>
        <v>112</v>
      </c>
      <c r="R13" s="149">
        <f>'G-1'!M12</f>
        <v>107</v>
      </c>
      <c r="S13" s="149">
        <f>'G-1'!M13</f>
        <v>96.5</v>
      </c>
      <c r="T13" s="149">
        <f>'G-1'!M14</f>
        <v>113.5</v>
      </c>
      <c r="U13" s="149">
        <f>'G-1'!M15</f>
        <v>95.5</v>
      </c>
      <c r="V13" s="149">
        <f>'G-1'!M16</f>
        <v>72.5</v>
      </c>
      <c r="W13" s="149">
        <f>'G-1'!M17</f>
        <v>44</v>
      </c>
      <c r="X13" s="149">
        <f>'G-1'!M18</f>
        <v>41.5</v>
      </c>
      <c r="Y13" s="149">
        <f>'G-1'!M19</f>
        <v>66</v>
      </c>
      <c r="Z13" s="149">
        <f>'G-1'!M20</f>
        <v>58</v>
      </c>
      <c r="AA13" s="149">
        <f>'G-1'!M21</f>
        <v>53.5</v>
      </c>
      <c r="AB13" s="149">
        <f>'G-1'!M22</f>
        <v>57</v>
      </c>
      <c r="AC13" s="150"/>
      <c r="AD13" s="149">
        <f>'G-1'!T10</f>
        <v>82</v>
      </c>
      <c r="AE13" s="149">
        <f>'G-1'!T11</f>
        <v>88.5</v>
      </c>
      <c r="AF13" s="149">
        <f>'G-1'!T12</f>
        <v>85.5</v>
      </c>
      <c r="AG13" s="149">
        <f>'G-1'!T13</f>
        <v>80</v>
      </c>
      <c r="AH13" s="149">
        <f>'G-1'!T14</f>
        <v>105</v>
      </c>
      <c r="AI13" s="149">
        <f>'G-1'!T15</f>
        <v>101</v>
      </c>
      <c r="AJ13" s="149">
        <f>'G-1'!T16</f>
        <v>126</v>
      </c>
      <c r="AK13" s="149">
        <f>'G-1'!T17</f>
        <v>137.5</v>
      </c>
      <c r="AL13" s="149">
        <f>'G-1'!T18</f>
        <v>151</v>
      </c>
      <c r="AM13" s="149">
        <f>'G-1'!T19</f>
        <v>201</v>
      </c>
      <c r="AN13" s="149">
        <f>'G-1'!T20</f>
        <v>148</v>
      </c>
      <c r="AO13" s="149">
        <f>'G-1'!T21</f>
        <v>142</v>
      </c>
      <c r="AP13" s="101"/>
      <c r="AQ13" s="101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1"/>
      <c r="CB13" s="101"/>
      <c r="CC13" s="101"/>
    </row>
    <row r="14" spans="1:81" ht="16.5" customHeight="1" x14ac:dyDescent="0.2">
      <c r="A14" s="100" t="s">
        <v>106</v>
      </c>
      <c r="B14" s="149"/>
      <c r="C14" s="149"/>
      <c r="D14" s="149"/>
      <c r="E14" s="149">
        <f>B13+C13+D13+E13</f>
        <v>332</v>
      </c>
      <c r="F14" s="149">
        <f t="shared" ref="F14:K14" si="3">C13+D13+E13+F13</f>
        <v>332.5</v>
      </c>
      <c r="G14" s="149">
        <f t="shared" si="3"/>
        <v>335.5</v>
      </c>
      <c r="H14" s="149">
        <f t="shared" si="3"/>
        <v>351.5</v>
      </c>
      <c r="I14" s="149">
        <f t="shared" si="3"/>
        <v>323.5</v>
      </c>
      <c r="J14" s="149">
        <f t="shared" si="3"/>
        <v>313.5</v>
      </c>
      <c r="K14" s="149">
        <f t="shared" si="3"/>
        <v>317.5</v>
      </c>
      <c r="L14" s="150"/>
      <c r="M14" s="149"/>
      <c r="N14" s="149"/>
      <c r="O14" s="149"/>
      <c r="P14" s="149">
        <f>M13+N13+O13+P13</f>
        <v>325</v>
      </c>
      <c r="Q14" s="149">
        <f t="shared" ref="Q14:AB14" si="4">N13+O13+P13+Q13</f>
        <v>369.5</v>
      </c>
      <c r="R14" s="149">
        <f t="shared" si="4"/>
        <v>397.5</v>
      </c>
      <c r="S14" s="149">
        <f t="shared" si="4"/>
        <v>408</v>
      </c>
      <c r="T14" s="149">
        <f t="shared" si="4"/>
        <v>429</v>
      </c>
      <c r="U14" s="149">
        <f t="shared" si="4"/>
        <v>412.5</v>
      </c>
      <c r="V14" s="149">
        <f t="shared" si="4"/>
        <v>378</v>
      </c>
      <c r="W14" s="149">
        <f t="shared" si="4"/>
        <v>325.5</v>
      </c>
      <c r="X14" s="149">
        <f t="shared" si="4"/>
        <v>253.5</v>
      </c>
      <c r="Y14" s="149">
        <f t="shared" si="4"/>
        <v>224</v>
      </c>
      <c r="Z14" s="149">
        <f t="shared" si="4"/>
        <v>209.5</v>
      </c>
      <c r="AA14" s="149">
        <f t="shared" si="4"/>
        <v>219</v>
      </c>
      <c r="AB14" s="149">
        <f t="shared" si="4"/>
        <v>234.5</v>
      </c>
      <c r="AC14" s="150"/>
      <c r="AD14" s="149"/>
      <c r="AE14" s="149"/>
      <c r="AF14" s="149"/>
      <c r="AG14" s="149">
        <f>AD13+AE13+AF13+AG13</f>
        <v>336</v>
      </c>
      <c r="AH14" s="149">
        <f t="shared" ref="AH14:AO14" si="5">AE13+AF13+AG13+AH13</f>
        <v>359</v>
      </c>
      <c r="AI14" s="149">
        <f t="shared" si="5"/>
        <v>371.5</v>
      </c>
      <c r="AJ14" s="149">
        <f t="shared" si="5"/>
        <v>412</v>
      </c>
      <c r="AK14" s="149">
        <f t="shared" si="5"/>
        <v>469.5</v>
      </c>
      <c r="AL14" s="149">
        <f t="shared" si="5"/>
        <v>515.5</v>
      </c>
      <c r="AM14" s="149">
        <f t="shared" si="5"/>
        <v>615.5</v>
      </c>
      <c r="AN14" s="149">
        <f t="shared" si="5"/>
        <v>637.5</v>
      </c>
      <c r="AO14" s="149">
        <f t="shared" si="5"/>
        <v>642</v>
      </c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</row>
    <row r="15" spans="1:81" ht="16.5" customHeight="1" x14ac:dyDescent="0.2">
      <c r="A15" s="97" t="s">
        <v>107</v>
      </c>
      <c r="B15" s="151"/>
      <c r="C15" s="152" t="s">
        <v>108</v>
      </c>
      <c r="D15" s="153">
        <f>DIRECCIONALIDAD!J10/100</f>
        <v>9.3117408906882596E-2</v>
      </c>
      <c r="E15" s="152"/>
      <c r="F15" s="152" t="s">
        <v>109</v>
      </c>
      <c r="G15" s="153">
        <f>DIRECCIONALIDAD!J11/100</f>
        <v>0.82591093117408898</v>
      </c>
      <c r="H15" s="152"/>
      <c r="I15" s="152" t="s">
        <v>110</v>
      </c>
      <c r="J15" s="153">
        <f>DIRECCIONALIDAD!J12/100</f>
        <v>8.0971659919028341E-2</v>
      </c>
      <c r="K15" s="154"/>
      <c r="L15" s="148"/>
      <c r="M15" s="151"/>
      <c r="N15" s="152"/>
      <c r="O15" s="152" t="s">
        <v>108</v>
      </c>
      <c r="P15" s="153">
        <f>DIRECCIONALIDAD!J13/100</f>
        <v>9.0497737556561084E-2</v>
      </c>
      <c r="Q15" s="152"/>
      <c r="R15" s="152"/>
      <c r="S15" s="152"/>
      <c r="T15" s="152" t="s">
        <v>109</v>
      </c>
      <c r="U15" s="153">
        <f>DIRECCIONALIDAD!J14/100</f>
        <v>0.81447963800904977</v>
      </c>
      <c r="V15" s="152"/>
      <c r="W15" s="152"/>
      <c r="X15" s="152"/>
      <c r="Y15" s="152" t="s">
        <v>110</v>
      </c>
      <c r="Z15" s="153">
        <f>DIRECCIONALIDAD!J15/100</f>
        <v>9.5022624434389136E-2</v>
      </c>
      <c r="AA15" s="152"/>
      <c r="AB15" s="154"/>
      <c r="AC15" s="148"/>
      <c r="AD15" s="151"/>
      <c r="AE15" s="152" t="s">
        <v>108</v>
      </c>
      <c r="AF15" s="153">
        <f>DIRECCIONALIDAD!J16/100</f>
        <v>7.0689655172413796E-2</v>
      </c>
      <c r="AG15" s="152"/>
      <c r="AH15" s="152"/>
      <c r="AI15" s="152"/>
      <c r="AJ15" s="152" t="s">
        <v>109</v>
      </c>
      <c r="AK15" s="153">
        <f>DIRECCIONALIDAD!J17/100</f>
        <v>0.87758620689655176</v>
      </c>
      <c r="AL15" s="152"/>
      <c r="AM15" s="152"/>
      <c r="AN15" s="152" t="s">
        <v>110</v>
      </c>
      <c r="AO15" s="155">
        <f>DIRECCIONALIDAD!J18/100</f>
        <v>5.1724137931034482E-2</v>
      </c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</row>
    <row r="16" spans="1:81" ht="16.5" customHeight="1" x14ac:dyDescent="0.2">
      <c r="A16" s="158" t="s">
        <v>155</v>
      </c>
      <c r="B16" s="159">
        <f>MAX(B14:K14)</f>
        <v>351.5</v>
      </c>
      <c r="C16" s="152" t="s">
        <v>108</v>
      </c>
      <c r="D16" s="160">
        <f>+B16*D15</f>
        <v>32.730769230769234</v>
      </c>
      <c r="E16" s="152"/>
      <c r="F16" s="152" t="s">
        <v>109</v>
      </c>
      <c r="G16" s="160">
        <f>+B16*G15</f>
        <v>290.30769230769226</v>
      </c>
      <c r="H16" s="152"/>
      <c r="I16" s="152" t="s">
        <v>110</v>
      </c>
      <c r="J16" s="160">
        <f>+B16*J15</f>
        <v>28.461538461538463</v>
      </c>
      <c r="K16" s="154"/>
      <c r="L16" s="148"/>
      <c r="M16" s="159">
        <f>MAX(M14:AB14)</f>
        <v>429</v>
      </c>
      <c r="N16" s="152"/>
      <c r="O16" s="152" t="s">
        <v>108</v>
      </c>
      <c r="P16" s="161">
        <f>+M16*P15</f>
        <v>38.823529411764703</v>
      </c>
      <c r="Q16" s="152"/>
      <c r="R16" s="152"/>
      <c r="S16" s="152"/>
      <c r="T16" s="152" t="s">
        <v>109</v>
      </c>
      <c r="U16" s="161">
        <f>+M16*U15</f>
        <v>349.41176470588238</v>
      </c>
      <c r="V16" s="152"/>
      <c r="W16" s="152"/>
      <c r="X16" s="152"/>
      <c r="Y16" s="152" t="s">
        <v>110</v>
      </c>
      <c r="Z16" s="161">
        <f>+M16*Z15</f>
        <v>40.764705882352942</v>
      </c>
      <c r="AA16" s="152"/>
      <c r="AB16" s="154"/>
      <c r="AC16" s="148"/>
      <c r="AD16" s="159">
        <f>MAX(AD14:AO14)</f>
        <v>642</v>
      </c>
      <c r="AE16" s="152" t="s">
        <v>108</v>
      </c>
      <c r="AF16" s="160">
        <f>+AD16*AF15</f>
        <v>45.382758620689657</v>
      </c>
      <c r="AG16" s="152"/>
      <c r="AH16" s="152"/>
      <c r="AI16" s="152"/>
      <c r="AJ16" s="152" t="s">
        <v>109</v>
      </c>
      <c r="AK16" s="160">
        <f>+AD16*AK15</f>
        <v>563.41034482758619</v>
      </c>
      <c r="AL16" s="152"/>
      <c r="AM16" s="152"/>
      <c r="AN16" s="152" t="s">
        <v>110</v>
      </c>
      <c r="AO16" s="162">
        <f>+AD16*AO15</f>
        <v>33.206896551724135</v>
      </c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92"/>
      <c r="BX16" s="92"/>
      <c r="BY16" s="92"/>
      <c r="BZ16" s="92"/>
      <c r="CA16" s="92"/>
      <c r="CB16" s="92"/>
      <c r="CC16" s="92"/>
    </row>
    <row r="17" spans="1:81" ht="16.5" customHeight="1" x14ac:dyDescent="0.2">
      <c r="A17" s="92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244" t="s">
        <v>104</v>
      </c>
      <c r="U17" s="244"/>
      <c r="V17" s="156">
        <v>2</v>
      </c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/>
      <c r="CA17" s="92"/>
      <c r="CB17" s="92"/>
      <c r="CC17" s="92"/>
    </row>
    <row r="18" spans="1:81" ht="16.5" customHeight="1" x14ac:dyDescent="0.2">
      <c r="A18" s="100" t="s">
        <v>105</v>
      </c>
      <c r="B18" s="149">
        <f>'G-2'!F10</f>
        <v>103.5</v>
      </c>
      <c r="C18" s="149">
        <f>'G-2'!F11</f>
        <v>136</v>
      </c>
      <c r="D18" s="149">
        <f>'G-2'!F12</f>
        <v>98</v>
      </c>
      <c r="E18" s="149">
        <f>'G-2'!F13</f>
        <v>79</v>
      </c>
      <c r="F18" s="149">
        <f>'G-2'!F14</f>
        <v>61</v>
      </c>
      <c r="G18" s="149">
        <f>'G-2'!F15</f>
        <v>65</v>
      </c>
      <c r="H18" s="149">
        <f>'G-2'!F16</f>
        <v>49.5</v>
      </c>
      <c r="I18" s="149">
        <f>'G-2'!F17</f>
        <v>35</v>
      </c>
      <c r="J18" s="149">
        <f>'G-2'!F18</f>
        <v>51</v>
      </c>
      <c r="K18" s="149">
        <f>'G-2'!F19</f>
        <v>46.5</v>
      </c>
      <c r="L18" s="150"/>
      <c r="M18" s="149">
        <f>'G-2'!F20</f>
        <v>43</v>
      </c>
      <c r="N18" s="149">
        <f>'G-2'!F21</f>
        <v>45.5</v>
      </c>
      <c r="O18" s="149">
        <f>'G-2'!F22</f>
        <v>36</v>
      </c>
      <c r="P18" s="149">
        <f>'G-2'!M10</f>
        <v>40</v>
      </c>
      <c r="Q18" s="149">
        <f>'G-2'!M11</f>
        <v>37</v>
      </c>
      <c r="R18" s="149">
        <f>'G-2'!M12</f>
        <v>40</v>
      </c>
      <c r="S18" s="149">
        <f>'G-2'!M13</f>
        <v>27.5</v>
      </c>
      <c r="T18" s="149">
        <f>'G-2'!M14</f>
        <v>31.5</v>
      </c>
      <c r="U18" s="149">
        <f>'G-2'!M15</f>
        <v>26</v>
      </c>
      <c r="V18" s="149">
        <f>'G-2'!M16</f>
        <v>30</v>
      </c>
      <c r="W18" s="149">
        <f>'G-2'!M17</f>
        <v>35.5</v>
      </c>
      <c r="X18" s="149">
        <f>'G-2'!M18</f>
        <v>42.5</v>
      </c>
      <c r="Y18" s="149">
        <f>'G-2'!M19</f>
        <v>56</v>
      </c>
      <c r="Z18" s="149">
        <f>'G-2'!M20</f>
        <v>46</v>
      </c>
      <c r="AA18" s="149">
        <f>'G-2'!M21</f>
        <v>55</v>
      </c>
      <c r="AB18" s="149">
        <f>'G-2'!M22</f>
        <v>53.5</v>
      </c>
      <c r="AC18" s="150"/>
      <c r="AD18" s="149">
        <f>'G-2'!T10</f>
        <v>71.5</v>
      </c>
      <c r="AE18" s="149">
        <f>'G-2'!T11</f>
        <v>68.5</v>
      </c>
      <c r="AF18" s="149">
        <f>'G-2'!T12</f>
        <v>90.5</v>
      </c>
      <c r="AG18" s="149">
        <f>'G-2'!T13</f>
        <v>56.5</v>
      </c>
      <c r="AH18" s="149">
        <f>'G-2'!T14</f>
        <v>41</v>
      </c>
      <c r="AI18" s="149">
        <f>'G-2'!T15</f>
        <v>41.5</v>
      </c>
      <c r="AJ18" s="149">
        <f>'G-2'!T16</f>
        <v>48</v>
      </c>
      <c r="AK18" s="149">
        <f>'G-2'!T17</f>
        <v>50.5</v>
      </c>
      <c r="AL18" s="149">
        <f>'G-2'!T18</f>
        <v>64</v>
      </c>
      <c r="AM18" s="149">
        <f>'G-2'!T19</f>
        <v>49</v>
      </c>
      <c r="AN18" s="149">
        <f>'G-2'!T20</f>
        <v>39.5</v>
      </c>
      <c r="AO18" s="149">
        <f>'G-2'!T21</f>
        <v>47</v>
      </c>
      <c r="AP18" s="101"/>
      <c r="AQ18" s="101"/>
      <c r="AR18" s="101"/>
      <c r="AS18" s="101"/>
      <c r="AT18" s="101"/>
      <c r="AU18" s="101">
        <f t="shared" ref="AU18:BA18" si="6">E19</f>
        <v>416.5</v>
      </c>
      <c r="AV18" s="101">
        <f t="shared" si="6"/>
        <v>374</v>
      </c>
      <c r="AW18" s="101">
        <f t="shared" si="6"/>
        <v>303</v>
      </c>
      <c r="AX18" s="101">
        <f t="shared" si="6"/>
        <v>254.5</v>
      </c>
      <c r="AY18" s="101">
        <f t="shared" si="6"/>
        <v>210.5</v>
      </c>
      <c r="AZ18" s="101">
        <f t="shared" si="6"/>
        <v>200.5</v>
      </c>
      <c r="BA18" s="101">
        <f t="shared" si="6"/>
        <v>182</v>
      </c>
      <c r="BB18" s="101"/>
      <c r="BC18" s="101"/>
      <c r="BD18" s="101"/>
      <c r="BE18" s="101">
        <f t="shared" ref="BE18:BQ18" si="7">P19</f>
        <v>164.5</v>
      </c>
      <c r="BF18" s="101">
        <f t="shared" si="7"/>
        <v>158.5</v>
      </c>
      <c r="BG18" s="101">
        <f t="shared" si="7"/>
        <v>153</v>
      </c>
      <c r="BH18" s="101">
        <f t="shared" si="7"/>
        <v>144.5</v>
      </c>
      <c r="BI18" s="101">
        <f t="shared" si="7"/>
        <v>136</v>
      </c>
      <c r="BJ18" s="101">
        <f t="shared" si="7"/>
        <v>125</v>
      </c>
      <c r="BK18" s="101">
        <f t="shared" si="7"/>
        <v>115</v>
      </c>
      <c r="BL18" s="101">
        <f t="shared" si="7"/>
        <v>123</v>
      </c>
      <c r="BM18" s="101">
        <f t="shared" si="7"/>
        <v>134</v>
      </c>
      <c r="BN18" s="101">
        <f t="shared" si="7"/>
        <v>164</v>
      </c>
      <c r="BO18" s="101">
        <f t="shared" si="7"/>
        <v>180</v>
      </c>
      <c r="BP18" s="101">
        <f t="shared" si="7"/>
        <v>199.5</v>
      </c>
      <c r="BQ18" s="101">
        <f t="shared" si="7"/>
        <v>210.5</v>
      </c>
      <c r="BR18" s="101"/>
      <c r="BS18" s="101"/>
      <c r="BT18" s="101"/>
      <c r="BU18" s="101">
        <f t="shared" ref="BU18:CC18" si="8">AG19</f>
        <v>287</v>
      </c>
      <c r="BV18" s="101">
        <f t="shared" si="8"/>
        <v>256.5</v>
      </c>
      <c r="BW18" s="101">
        <f t="shared" si="8"/>
        <v>229.5</v>
      </c>
      <c r="BX18" s="101">
        <f t="shared" si="8"/>
        <v>187</v>
      </c>
      <c r="BY18" s="101">
        <f t="shared" si="8"/>
        <v>181</v>
      </c>
      <c r="BZ18" s="101">
        <f t="shared" si="8"/>
        <v>204</v>
      </c>
      <c r="CA18" s="101">
        <f t="shared" si="8"/>
        <v>211.5</v>
      </c>
      <c r="CB18" s="101">
        <f t="shared" si="8"/>
        <v>203</v>
      </c>
      <c r="CC18" s="101">
        <f t="shared" si="8"/>
        <v>199.5</v>
      </c>
    </row>
    <row r="19" spans="1:81" ht="16.5" customHeight="1" x14ac:dyDescent="0.2">
      <c r="A19" s="100" t="s">
        <v>106</v>
      </c>
      <c r="B19" s="149"/>
      <c r="C19" s="149"/>
      <c r="D19" s="149"/>
      <c r="E19" s="149">
        <f>B18+C18+D18+E18</f>
        <v>416.5</v>
      </c>
      <c r="F19" s="149">
        <f t="shared" ref="F19:K19" si="9">C18+D18+E18+F18</f>
        <v>374</v>
      </c>
      <c r="G19" s="149">
        <f t="shared" si="9"/>
        <v>303</v>
      </c>
      <c r="H19" s="149">
        <f t="shared" si="9"/>
        <v>254.5</v>
      </c>
      <c r="I19" s="149">
        <f t="shared" si="9"/>
        <v>210.5</v>
      </c>
      <c r="J19" s="149">
        <f t="shared" si="9"/>
        <v>200.5</v>
      </c>
      <c r="K19" s="149">
        <f t="shared" si="9"/>
        <v>182</v>
      </c>
      <c r="L19" s="150"/>
      <c r="M19" s="149"/>
      <c r="N19" s="149"/>
      <c r="O19" s="149"/>
      <c r="P19" s="149">
        <f>M18+N18+O18+P18</f>
        <v>164.5</v>
      </c>
      <c r="Q19" s="149">
        <f t="shared" ref="Q19:AB19" si="10">N18+O18+P18+Q18</f>
        <v>158.5</v>
      </c>
      <c r="R19" s="149">
        <f t="shared" si="10"/>
        <v>153</v>
      </c>
      <c r="S19" s="149">
        <f t="shared" si="10"/>
        <v>144.5</v>
      </c>
      <c r="T19" s="149">
        <f t="shared" si="10"/>
        <v>136</v>
      </c>
      <c r="U19" s="149">
        <f t="shared" si="10"/>
        <v>125</v>
      </c>
      <c r="V19" s="149">
        <f t="shared" si="10"/>
        <v>115</v>
      </c>
      <c r="W19" s="149">
        <f t="shared" si="10"/>
        <v>123</v>
      </c>
      <c r="X19" s="149">
        <f t="shared" si="10"/>
        <v>134</v>
      </c>
      <c r="Y19" s="149">
        <f t="shared" si="10"/>
        <v>164</v>
      </c>
      <c r="Z19" s="149">
        <f t="shared" si="10"/>
        <v>180</v>
      </c>
      <c r="AA19" s="149">
        <f t="shared" si="10"/>
        <v>199.5</v>
      </c>
      <c r="AB19" s="149">
        <f t="shared" si="10"/>
        <v>210.5</v>
      </c>
      <c r="AC19" s="150"/>
      <c r="AD19" s="149"/>
      <c r="AE19" s="149"/>
      <c r="AF19" s="149"/>
      <c r="AG19" s="149">
        <f>AD18+AE18+AF18+AG18</f>
        <v>287</v>
      </c>
      <c r="AH19" s="149">
        <f t="shared" ref="AH19:AO19" si="11">AE18+AF18+AG18+AH18</f>
        <v>256.5</v>
      </c>
      <c r="AI19" s="149">
        <f t="shared" si="11"/>
        <v>229.5</v>
      </c>
      <c r="AJ19" s="149">
        <f t="shared" si="11"/>
        <v>187</v>
      </c>
      <c r="AK19" s="149">
        <f t="shared" si="11"/>
        <v>181</v>
      </c>
      <c r="AL19" s="149">
        <f t="shared" si="11"/>
        <v>204</v>
      </c>
      <c r="AM19" s="149">
        <f t="shared" si="11"/>
        <v>211.5</v>
      </c>
      <c r="AN19" s="149">
        <f t="shared" si="11"/>
        <v>203</v>
      </c>
      <c r="AO19" s="149">
        <f t="shared" si="11"/>
        <v>199.5</v>
      </c>
      <c r="AP19" s="101"/>
      <c r="AQ19" s="101"/>
      <c r="AR19" s="101"/>
      <c r="AS19" s="101"/>
      <c r="AT19" s="101"/>
      <c r="AU19" s="101">
        <f t="shared" ref="AU19:BA19" si="12">E29</f>
        <v>783.5</v>
      </c>
      <c r="AV19" s="101">
        <f t="shared" si="12"/>
        <v>755.5</v>
      </c>
      <c r="AW19" s="101">
        <f t="shared" si="12"/>
        <v>732</v>
      </c>
      <c r="AX19" s="101">
        <f t="shared" si="12"/>
        <v>748.5</v>
      </c>
      <c r="AY19" s="101">
        <f t="shared" si="12"/>
        <v>749</v>
      </c>
      <c r="AZ19" s="101">
        <f t="shared" si="12"/>
        <v>775.5</v>
      </c>
      <c r="BA19" s="101">
        <f t="shared" si="12"/>
        <v>809.5</v>
      </c>
      <c r="BB19" s="101"/>
      <c r="BC19" s="101"/>
      <c r="BD19" s="101"/>
      <c r="BE19" s="101">
        <f t="shared" ref="BE19:BQ19" si="13">P29</f>
        <v>712</v>
      </c>
      <c r="BF19" s="101">
        <f t="shared" si="13"/>
        <v>730</v>
      </c>
      <c r="BG19" s="101">
        <f t="shared" si="13"/>
        <v>754</v>
      </c>
      <c r="BH19" s="101">
        <f t="shared" si="13"/>
        <v>731</v>
      </c>
      <c r="BI19" s="101">
        <f t="shared" si="13"/>
        <v>715</v>
      </c>
      <c r="BJ19" s="101">
        <f t="shared" si="13"/>
        <v>674</v>
      </c>
      <c r="BK19" s="101">
        <f t="shared" si="13"/>
        <v>634</v>
      </c>
      <c r="BL19" s="101">
        <f t="shared" si="13"/>
        <v>672.5</v>
      </c>
      <c r="BM19" s="101">
        <f t="shared" si="13"/>
        <v>738</v>
      </c>
      <c r="BN19" s="101">
        <f t="shared" si="13"/>
        <v>771</v>
      </c>
      <c r="BO19" s="101">
        <f t="shared" si="13"/>
        <v>784.5</v>
      </c>
      <c r="BP19" s="101">
        <f t="shared" si="13"/>
        <v>778</v>
      </c>
      <c r="BQ19" s="101">
        <f t="shared" si="13"/>
        <v>784.5</v>
      </c>
      <c r="BR19" s="101"/>
      <c r="BS19" s="101"/>
      <c r="BT19" s="101"/>
      <c r="BU19" s="101">
        <f t="shared" ref="BU19:CC19" si="14">AG29</f>
        <v>794</v>
      </c>
      <c r="BV19" s="101">
        <f t="shared" si="14"/>
        <v>826</v>
      </c>
      <c r="BW19" s="101">
        <f t="shared" si="14"/>
        <v>898.5</v>
      </c>
      <c r="BX19" s="101">
        <f t="shared" si="14"/>
        <v>907.5</v>
      </c>
      <c r="BY19" s="101">
        <f t="shared" si="14"/>
        <v>952.5</v>
      </c>
      <c r="BZ19" s="101">
        <f t="shared" si="14"/>
        <v>942.5</v>
      </c>
      <c r="CA19" s="101">
        <f t="shared" si="14"/>
        <v>922</v>
      </c>
      <c r="CB19" s="101">
        <f t="shared" si="14"/>
        <v>883</v>
      </c>
      <c r="CC19" s="101">
        <f t="shared" si="14"/>
        <v>846.5</v>
      </c>
    </row>
    <row r="20" spans="1:81" ht="16.5" customHeight="1" x14ac:dyDescent="0.2">
      <c r="A20" s="97" t="s">
        <v>107</v>
      </c>
      <c r="B20" s="151"/>
      <c r="C20" s="152" t="s">
        <v>108</v>
      </c>
      <c r="D20" s="153">
        <f>DIRECCIONALIDAD!J19/100</f>
        <v>0.26900584795321636</v>
      </c>
      <c r="E20" s="152"/>
      <c r="F20" s="152" t="s">
        <v>109</v>
      </c>
      <c r="G20" s="153">
        <f>DIRECCIONALIDAD!J20/100</f>
        <v>0.70175438596491224</v>
      </c>
      <c r="H20" s="152"/>
      <c r="I20" s="152" t="s">
        <v>110</v>
      </c>
      <c r="J20" s="153">
        <f>DIRECCIONALIDAD!J21/100</f>
        <v>2.923976608187134E-2</v>
      </c>
      <c r="K20" s="154"/>
      <c r="L20" s="148"/>
      <c r="M20" s="151"/>
      <c r="N20" s="152"/>
      <c r="O20" s="152" t="s">
        <v>108</v>
      </c>
      <c r="P20" s="153">
        <f>DIRECCIONALIDAD!J22/100</f>
        <v>0.15668202764976957</v>
      </c>
      <c r="Q20" s="152"/>
      <c r="R20" s="152"/>
      <c r="S20" s="152"/>
      <c r="T20" s="152" t="s">
        <v>109</v>
      </c>
      <c r="U20" s="153">
        <f>DIRECCIONALIDAD!J23/100</f>
        <v>0.82488479262672809</v>
      </c>
      <c r="V20" s="152"/>
      <c r="W20" s="152"/>
      <c r="X20" s="152"/>
      <c r="Y20" s="152" t="s">
        <v>110</v>
      </c>
      <c r="Z20" s="153">
        <f>DIRECCIONALIDAD!J24/100</f>
        <v>1.8433179723502304E-2</v>
      </c>
      <c r="AA20" s="152"/>
      <c r="AB20" s="154"/>
      <c r="AC20" s="148"/>
      <c r="AD20" s="151"/>
      <c r="AE20" s="152" t="s">
        <v>108</v>
      </c>
      <c r="AF20" s="153">
        <f>DIRECCIONALIDAD!J25/100</f>
        <v>0.23121387283236994</v>
      </c>
      <c r="AG20" s="152"/>
      <c r="AH20" s="152"/>
      <c r="AI20" s="152"/>
      <c r="AJ20" s="152" t="s">
        <v>109</v>
      </c>
      <c r="AK20" s="153">
        <f>DIRECCIONALIDAD!J26/100</f>
        <v>0.75722543352601146</v>
      </c>
      <c r="AL20" s="152"/>
      <c r="AM20" s="152"/>
      <c r="AN20" s="152" t="s">
        <v>110</v>
      </c>
      <c r="AO20" s="155">
        <f>DIRECCIONALIDAD!J27/100</f>
        <v>1.1560693641618497E-2</v>
      </c>
      <c r="AP20" s="92"/>
      <c r="AQ20" s="92"/>
      <c r="AR20" s="92"/>
      <c r="AS20" s="92"/>
      <c r="AT20" s="92"/>
      <c r="AU20" s="92">
        <f t="shared" ref="AU20:BA20" si="15">E24</f>
        <v>803</v>
      </c>
      <c r="AV20" s="92">
        <f t="shared" si="15"/>
        <v>797</v>
      </c>
      <c r="AW20" s="92">
        <f t="shared" si="15"/>
        <v>776.5</v>
      </c>
      <c r="AX20" s="92">
        <f t="shared" si="15"/>
        <v>770.5</v>
      </c>
      <c r="AY20" s="92">
        <f t="shared" si="15"/>
        <v>747</v>
      </c>
      <c r="AZ20" s="92">
        <f t="shared" si="15"/>
        <v>755</v>
      </c>
      <c r="BA20" s="92">
        <f t="shared" si="15"/>
        <v>757</v>
      </c>
      <c r="BB20" s="92"/>
      <c r="BC20" s="92"/>
      <c r="BD20" s="92"/>
      <c r="BE20" s="92">
        <f t="shared" ref="BE20:BQ20" si="16">P24</f>
        <v>689</v>
      </c>
      <c r="BF20" s="92">
        <f t="shared" si="16"/>
        <v>718.5</v>
      </c>
      <c r="BG20" s="92">
        <f t="shared" si="16"/>
        <v>718.5</v>
      </c>
      <c r="BH20" s="92">
        <f t="shared" si="16"/>
        <v>715</v>
      </c>
      <c r="BI20" s="92">
        <f t="shared" si="16"/>
        <v>694</v>
      </c>
      <c r="BJ20" s="92">
        <f t="shared" si="16"/>
        <v>645.5</v>
      </c>
      <c r="BK20" s="92">
        <f t="shared" si="16"/>
        <v>626</v>
      </c>
      <c r="BL20" s="92">
        <f t="shared" si="16"/>
        <v>620.5</v>
      </c>
      <c r="BM20" s="92">
        <f t="shared" si="16"/>
        <v>641</v>
      </c>
      <c r="BN20" s="92">
        <f t="shared" si="16"/>
        <v>680.5</v>
      </c>
      <c r="BO20" s="92">
        <f t="shared" si="16"/>
        <v>691.5</v>
      </c>
      <c r="BP20" s="92">
        <f t="shared" si="16"/>
        <v>709.5</v>
      </c>
      <c r="BQ20" s="92">
        <f t="shared" si="16"/>
        <v>707.5</v>
      </c>
      <c r="BR20" s="92"/>
      <c r="BS20" s="92"/>
      <c r="BT20" s="92"/>
      <c r="BU20" s="92">
        <f t="shared" ref="BU20:CC20" si="17">AG24</f>
        <v>750.5</v>
      </c>
      <c r="BV20" s="92">
        <f t="shared" si="17"/>
        <v>754.5</v>
      </c>
      <c r="BW20" s="92">
        <f t="shared" si="17"/>
        <v>725</v>
      </c>
      <c r="BX20" s="92">
        <f t="shared" si="17"/>
        <v>734</v>
      </c>
      <c r="BY20" s="92">
        <f t="shared" si="17"/>
        <v>720</v>
      </c>
      <c r="BZ20" s="92">
        <f t="shared" si="17"/>
        <v>689</v>
      </c>
      <c r="CA20" s="92">
        <f t="shared" si="17"/>
        <v>696</v>
      </c>
      <c r="CB20" s="92">
        <f t="shared" si="17"/>
        <v>700.5</v>
      </c>
      <c r="CC20" s="92">
        <f t="shared" si="17"/>
        <v>690</v>
      </c>
    </row>
    <row r="21" spans="1:81" ht="16.5" customHeight="1" x14ac:dyDescent="0.2">
      <c r="A21" s="158" t="s">
        <v>155</v>
      </c>
      <c r="B21" s="159">
        <f>MAX(B19:K19)</f>
        <v>416.5</v>
      </c>
      <c r="C21" s="152" t="s">
        <v>108</v>
      </c>
      <c r="D21" s="160">
        <f>+B21*D20</f>
        <v>112.04093567251461</v>
      </c>
      <c r="E21" s="152"/>
      <c r="F21" s="152" t="s">
        <v>109</v>
      </c>
      <c r="G21" s="160">
        <f>+B21*G20</f>
        <v>292.28070175438597</v>
      </c>
      <c r="H21" s="152"/>
      <c r="I21" s="152" t="s">
        <v>110</v>
      </c>
      <c r="J21" s="160">
        <f>+B21*J20</f>
        <v>12.178362573099413</v>
      </c>
      <c r="K21" s="154"/>
      <c r="L21" s="148"/>
      <c r="M21" s="159">
        <f>MAX(M19:AB19)</f>
        <v>210.5</v>
      </c>
      <c r="N21" s="152"/>
      <c r="O21" s="152" t="s">
        <v>108</v>
      </c>
      <c r="P21" s="161">
        <f>+M21*P20</f>
        <v>32.981566820276498</v>
      </c>
      <c r="Q21" s="152"/>
      <c r="R21" s="152"/>
      <c r="S21" s="152"/>
      <c r="T21" s="152" t="s">
        <v>109</v>
      </c>
      <c r="U21" s="161">
        <f>+M21*U20</f>
        <v>173.63824884792626</v>
      </c>
      <c r="V21" s="152"/>
      <c r="W21" s="152"/>
      <c r="X21" s="152"/>
      <c r="Y21" s="152" t="s">
        <v>110</v>
      </c>
      <c r="Z21" s="161">
        <f>+M21*Z20</f>
        <v>3.8801843317972349</v>
      </c>
      <c r="AA21" s="152"/>
      <c r="AB21" s="154"/>
      <c r="AC21" s="148"/>
      <c r="AD21" s="159">
        <f>MAX(AD19:AO19)</f>
        <v>287</v>
      </c>
      <c r="AE21" s="152" t="s">
        <v>108</v>
      </c>
      <c r="AF21" s="160">
        <f>+AD21*AF20</f>
        <v>66.358381502890168</v>
      </c>
      <c r="AG21" s="152"/>
      <c r="AH21" s="152"/>
      <c r="AI21" s="152"/>
      <c r="AJ21" s="152" t="s">
        <v>109</v>
      </c>
      <c r="AK21" s="160">
        <f>+AD21*AK20</f>
        <v>217.3236994219653</v>
      </c>
      <c r="AL21" s="152"/>
      <c r="AM21" s="152"/>
      <c r="AN21" s="152" t="s">
        <v>110</v>
      </c>
      <c r="AO21" s="162">
        <f>+AD21*AO20</f>
        <v>3.3179190751445087</v>
      </c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</row>
    <row r="22" spans="1:81" ht="16.5" customHeight="1" x14ac:dyDescent="0.2">
      <c r="A22" s="92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244" t="s">
        <v>104</v>
      </c>
      <c r="U22" s="244"/>
      <c r="V22" s="156">
        <v>3</v>
      </c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92"/>
      <c r="AQ22" s="92"/>
      <c r="AR22" s="92"/>
      <c r="AS22" s="92"/>
      <c r="AT22" s="92"/>
      <c r="AU22" s="92">
        <f t="shared" ref="AU22:BA22" si="18">E34</f>
        <v>2335</v>
      </c>
      <c r="AV22" s="92">
        <f t="shared" si="18"/>
        <v>2259</v>
      </c>
      <c r="AW22" s="92">
        <f t="shared" si="18"/>
        <v>2147</v>
      </c>
      <c r="AX22" s="92">
        <f t="shared" si="18"/>
        <v>2125</v>
      </c>
      <c r="AY22" s="92">
        <f t="shared" si="18"/>
        <v>2030</v>
      </c>
      <c r="AZ22" s="92">
        <f t="shared" si="18"/>
        <v>2044.5</v>
      </c>
      <c r="BA22" s="92">
        <f t="shared" si="18"/>
        <v>2066</v>
      </c>
      <c r="BB22" s="92"/>
      <c r="BC22" s="92"/>
      <c r="BD22" s="92"/>
      <c r="BE22" s="92">
        <f t="shared" ref="BE22:BQ22" si="19">P34</f>
        <v>1890.5</v>
      </c>
      <c r="BF22" s="92">
        <f t="shared" si="19"/>
        <v>1976.5</v>
      </c>
      <c r="BG22" s="92">
        <f t="shared" si="19"/>
        <v>2023</v>
      </c>
      <c r="BH22" s="92">
        <f t="shared" si="19"/>
        <v>1998.5</v>
      </c>
      <c r="BI22" s="92">
        <f t="shared" si="19"/>
        <v>1974</v>
      </c>
      <c r="BJ22" s="92">
        <f t="shared" si="19"/>
        <v>1857</v>
      </c>
      <c r="BK22" s="92">
        <f t="shared" si="19"/>
        <v>1753</v>
      </c>
      <c r="BL22" s="92">
        <f t="shared" si="19"/>
        <v>1741.5</v>
      </c>
      <c r="BM22" s="92">
        <f t="shared" si="19"/>
        <v>1766.5</v>
      </c>
      <c r="BN22" s="92">
        <f t="shared" si="19"/>
        <v>1839.5</v>
      </c>
      <c r="BO22" s="92">
        <f t="shared" si="19"/>
        <v>1865.5</v>
      </c>
      <c r="BP22" s="92">
        <f t="shared" si="19"/>
        <v>1906</v>
      </c>
      <c r="BQ22" s="92">
        <f t="shared" si="19"/>
        <v>1937</v>
      </c>
      <c r="BR22" s="92"/>
      <c r="BS22" s="92"/>
      <c r="BT22" s="92"/>
      <c r="BU22" s="92">
        <f t="shared" ref="BU22:CC22" si="20">AG34</f>
        <v>2167.5</v>
      </c>
      <c r="BV22" s="92">
        <f t="shared" si="20"/>
        <v>2196</v>
      </c>
      <c r="BW22" s="92">
        <f t="shared" si="20"/>
        <v>2224.5</v>
      </c>
      <c r="BX22" s="92">
        <f t="shared" si="20"/>
        <v>2240.5</v>
      </c>
      <c r="BY22" s="92">
        <f t="shared" si="20"/>
        <v>2323</v>
      </c>
      <c r="BZ22" s="92">
        <f t="shared" si="20"/>
        <v>2351</v>
      </c>
      <c r="CA22" s="92">
        <f t="shared" si="20"/>
        <v>2445</v>
      </c>
      <c r="CB22" s="92">
        <f t="shared" si="20"/>
        <v>2424</v>
      </c>
      <c r="CC22" s="92">
        <f t="shared" si="20"/>
        <v>2378</v>
      </c>
    </row>
    <row r="23" spans="1:81" ht="16.5" customHeight="1" x14ac:dyDescent="0.2">
      <c r="A23" s="100" t="s">
        <v>105</v>
      </c>
      <c r="B23" s="149">
        <f>'G-3'!F10</f>
        <v>179</v>
      </c>
      <c r="C23" s="149">
        <f>'G-3'!F11</f>
        <v>200</v>
      </c>
      <c r="D23" s="149">
        <f>'G-3'!F12</f>
        <v>201.5</v>
      </c>
      <c r="E23" s="149">
        <f>'G-3'!F13</f>
        <v>222.5</v>
      </c>
      <c r="F23" s="149">
        <f>'G-3'!F14</f>
        <v>173</v>
      </c>
      <c r="G23" s="149">
        <f>'G-3'!F15</f>
        <v>179.5</v>
      </c>
      <c r="H23" s="149">
        <f>'G-3'!F16</f>
        <v>195.5</v>
      </c>
      <c r="I23" s="149">
        <f>'G-3'!F17</f>
        <v>199</v>
      </c>
      <c r="J23" s="149">
        <f>'G-3'!F18</f>
        <v>181</v>
      </c>
      <c r="K23" s="149">
        <f>'G-3'!F19</f>
        <v>181.5</v>
      </c>
      <c r="L23" s="150"/>
      <c r="M23" s="149">
        <f>'G-3'!F20</f>
        <v>161.5</v>
      </c>
      <c r="N23" s="149">
        <f>'G-3'!F21</f>
        <v>176.5</v>
      </c>
      <c r="O23" s="149">
        <f>'G-3'!F22</f>
        <v>171</v>
      </c>
      <c r="P23" s="149">
        <f>'G-3'!M10</f>
        <v>180</v>
      </c>
      <c r="Q23" s="149">
        <f>'G-3'!M11</f>
        <v>191</v>
      </c>
      <c r="R23" s="149">
        <f>'G-3'!M12</f>
        <v>176.5</v>
      </c>
      <c r="S23" s="149">
        <f>'G-3'!M13</f>
        <v>167.5</v>
      </c>
      <c r="T23" s="149">
        <f>'G-3'!M14</f>
        <v>159</v>
      </c>
      <c r="U23" s="149">
        <f>'G-3'!M15</f>
        <v>142.5</v>
      </c>
      <c r="V23" s="149">
        <f>'G-3'!M16</f>
        <v>157</v>
      </c>
      <c r="W23" s="149">
        <f>'G-3'!M17</f>
        <v>162</v>
      </c>
      <c r="X23" s="149">
        <f>'G-3'!M18</f>
        <v>179.5</v>
      </c>
      <c r="Y23" s="149">
        <f>'G-3'!M19</f>
        <v>182</v>
      </c>
      <c r="Z23" s="149">
        <f>'G-3'!M20</f>
        <v>168</v>
      </c>
      <c r="AA23" s="149">
        <f>'G-3'!M21</f>
        <v>180</v>
      </c>
      <c r="AB23" s="149">
        <f>'G-3'!M22</f>
        <v>177.5</v>
      </c>
      <c r="AC23" s="150"/>
      <c r="AD23" s="149">
        <f>'G-3'!T10</f>
        <v>192</v>
      </c>
      <c r="AE23" s="149">
        <f>'G-3'!T11</f>
        <v>201</v>
      </c>
      <c r="AF23" s="149">
        <f>'G-3'!T12</f>
        <v>174.5</v>
      </c>
      <c r="AG23" s="149">
        <f>'G-3'!T13</f>
        <v>183</v>
      </c>
      <c r="AH23" s="149">
        <f>'G-3'!T14</f>
        <v>196</v>
      </c>
      <c r="AI23" s="149">
        <f>'G-3'!T15</f>
        <v>171.5</v>
      </c>
      <c r="AJ23" s="149">
        <f>'G-3'!T16</f>
        <v>183.5</v>
      </c>
      <c r="AK23" s="149">
        <f>'G-3'!T17</f>
        <v>169</v>
      </c>
      <c r="AL23" s="149">
        <f>'G-3'!T18</f>
        <v>165</v>
      </c>
      <c r="AM23" s="149">
        <f>'G-3'!T19</f>
        <v>178.5</v>
      </c>
      <c r="AN23" s="149">
        <f>'G-3'!T20</f>
        <v>188</v>
      </c>
      <c r="AO23" s="149">
        <f>'G-3'!T21</f>
        <v>158.5</v>
      </c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</row>
    <row r="24" spans="1:81" ht="16.5" customHeight="1" x14ac:dyDescent="0.2">
      <c r="A24" s="100" t="s">
        <v>106</v>
      </c>
      <c r="B24" s="149"/>
      <c r="C24" s="149"/>
      <c r="D24" s="149"/>
      <c r="E24" s="149">
        <f>B23+C23+D23+E23</f>
        <v>803</v>
      </c>
      <c r="F24" s="149">
        <f t="shared" ref="F24:K24" si="21">C23+D23+E23+F23</f>
        <v>797</v>
      </c>
      <c r="G24" s="149">
        <f t="shared" si="21"/>
        <v>776.5</v>
      </c>
      <c r="H24" s="149">
        <f t="shared" si="21"/>
        <v>770.5</v>
      </c>
      <c r="I24" s="149">
        <f t="shared" si="21"/>
        <v>747</v>
      </c>
      <c r="J24" s="149">
        <f t="shared" si="21"/>
        <v>755</v>
      </c>
      <c r="K24" s="149">
        <f t="shared" si="21"/>
        <v>757</v>
      </c>
      <c r="L24" s="150"/>
      <c r="M24" s="149"/>
      <c r="N24" s="149"/>
      <c r="O24" s="149"/>
      <c r="P24" s="149">
        <f>M23+N23+O23+P23</f>
        <v>689</v>
      </c>
      <c r="Q24" s="149">
        <f t="shared" ref="Q24:AB24" si="22">N23+O23+P23+Q23</f>
        <v>718.5</v>
      </c>
      <c r="R24" s="149">
        <f t="shared" si="22"/>
        <v>718.5</v>
      </c>
      <c r="S24" s="149">
        <f t="shared" si="22"/>
        <v>715</v>
      </c>
      <c r="T24" s="149">
        <f t="shared" si="22"/>
        <v>694</v>
      </c>
      <c r="U24" s="149">
        <f t="shared" si="22"/>
        <v>645.5</v>
      </c>
      <c r="V24" s="149">
        <f t="shared" si="22"/>
        <v>626</v>
      </c>
      <c r="W24" s="149">
        <f t="shared" si="22"/>
        <v>620.5</v>
      </c>
      <c r="X24" s="149">
        <f t="shared" si="22"/>
        <v>641</v>
      </c>
      <c r="Y24" s="149">
        <f t="shared" si="22"/>
        <v>680.5</v>
      </c>
      <c r="Z24" s="149">
        <f t="shared" si="22"/>
        <v>691.5</v>
      </c>
      <c r="AA24" s="149">
        <f t="shared" si="22"/>
        <v>709.5</v>
      </c>
      <c r="AB24" s="149">
        <f t="shared" si="22"/>
        <v>707.5</v>
      </c>
      <c r="AC24" s="150"/>
      <c r="AD24" s="149"/>
      <c r="AE24" s="149"/>
      <c r="AF24" s="149"/>
      <c r="AG24" s="149">
        <f>AD23+AE23+AF23+AG23</f>
        <v>750.5</v>
      </c>
      <c r="AH24" s="149">
        <f t="shared" ref="AH24:AO24" si="23">AE23+AF23+AG23+AH23</f>
        <v>754.5</v>
      </c>
      <c r="AI24" s="149">
        <f t="shared" si="23"/>
        <v>725</v>
      </c>
      <c r="AJ24" s="149">
        <f t="shared" si="23"/>
        <v>734</v>
      </c>
      <c r="AK24" s="149">
        <f t="shared" si="23"/>
        <v>720</v>
      </c>
      <c r="AL24" s="149">
        <f t="shared" si="23"/>
        <v>689</v>
      </c>
      <c r="AM24" s="149">
        <f t="shared" si="23"/>
        <v>696</v>
      </c>
      <c r="AN24" s="149">
        <f t="shared" si="23"/>
        <v>700.5</v>
      </c>
      <c r="AO24" s="149">
        <f t="shared" si="23"/>
        <v>690</v>
      </c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</row>
    <row r="25" spans="1:81" ht="16.5" customHeight="1" x14ac:dyDescent="0.2">
      <c r="A25" s="97" t="s">
        <v>107</v>
      </c>
      <c r="B25" s="151"/>
      <c r="C25" s="152" t="s">
        <v>108</v>
      </c>
      <c r="D25" s="153">
        <f>DIRECCIONALIDAD!J28/100</f>
        <v>0</v>
      </c>
      <c r="E25" s="152"/>
      <c r="F25" s="152" t="s">
        <v>109</v>
      </c>
      <c r="G25" s="153">
        <f>DIRECCIONALIDAD!J29/100</f>
        <v>0.89281210592685989</v>
      </c>
      <c r="H25" s="152"/>
      <c r="I25" s="152" t="s">
        <v>110</v>
      </c>
      <c r="J25" s="153">
        <f>DIRECCIONALIDAD!J30/100</f>
        <v>0.10718789407313997</v>
      </c>
      <c r="K25" s="154"/>
      <c r="L25" s="148"/>
      <c r="M25" s="151"/>
      <c r="N25" s="152"/>
      <c r="O25" s="152" t="s">
        <v>108</v>
      </c>
      <c r="P25" s="153">
        <f>DIRECCIONALIDAD!J31/100</f>
        <v>0</v>
      </c>
      <c r="Q25" s="152"/>
      <c r="R25" s="152"/>
      <c r="S25" s="152"/>
      <c r="T25" s="152" t="s">
        <v>109</v>
      </c>
      <c r="U25" s="153">
        <f>DIRECCIONALIDAD!J32/100</f>
        <v>0.8784029038112523</v>
      </c>
      <c r="V25" s="152"/>
      <c r="W25" s="152"/>
      <c r="X25" s="152"/>
      <c r="Y25" s="152" t="s">
        <v>110</v>
      </c>
      <c r="Z25" s="153">
        <f>DIRECCIONALIDAD!J33/100</f>
        <v>0.12159709618874773</v>
      </c>
      <c r="AA25" s="152"/>
      <c r="AB25" s="152"/>
      <c r="AC25" s="148"/>
      <c r="AD25" s="151"/>
      <c r="AE25" s="152" t="s">
        <v>108</v>
      </c>
      <c r="AF25" s="153">
        <f>DIRECCIONALIDAD!J34/100</f>
        <v>0</v>
      </c>
      <c r="AG25" s="152"/>
      <c r="AH25" s="152"/>
      <c r="AI25" s="152"/>
      <c r="AJ25" s="152" t="s">
        <v>109</v>
      </c>
      <c r="AK25" s="153">
        <f>DIRECCIONALIDAD!J35/100</f>
        <v>0.91444600280504895</v>
      </c>
      <c r="AL25" s="152"/>
      <c r="AM25" s="152"/>
      <c r="AN25" s="152" t="s">
        <v>110</v>
      </c>
      <c r="AO25" s="153">
        <f>DIRECCIONALIDAD!J36/100</f>
        <v>8.5553997194950909E-2</v>
      </c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2"/>
      <c r="BX25" s="92"/>
      <c r="BY25" s="92"/>
      <c r="BZ25" s="92"/>
      <c r="CA25" s="92"/>
      <c r="CB25" s="92"/>
      <c r="CC25" s="92"/>
    </row>
    <row r="26" spans="1:81" ht="16.5" customHeight="1" x14ac:dyDescent="0.2">
      <c r="A26" s="158" t="s">
        <v>155</v>
      </c>
      <c r="B26" s="159">
        <f>MAX(B24:K24)</f>
        <v>803</v>
      </c>
      <c r="C26" s="152" t="s">
        <v>108</v>
      </c>
      <c r="D26" s="160">
        <f>+B26*D25</f>
        <v>0</v>
      </c>
      <c r="E26" s="152"/>
      <c r="F26" s="152" t="s">
        <v>109</v>
      </c>
      <c r="G26" s="160">
        <f>+B26*G25</f>
        <v>716.92812105926851</v>
      </c>
      <c r="H26" s="152"/>
      <c r="I26" s="152" t="s">
        <v>110</v>
      </c>
      <c r="J26" s="160">
        <f>+B26*J25</f>
        <v>86.071878940731395</v>
      </c>
      <c r="K26" s="154"/>
      <c r="L26" s="148"/>
      <c r="M26" s="159">
        <f>MAX(M24:AB24)</f>
        <v>718.5</v>
      </c>
      <c r="N26" s="152"/>
      <c r="O26" s="152" t="s">
        <v>108</v>
      </c>
      <c r="P26" s="161">
        <f>+M26*P25</f>
        <v>0</v>
      </c>
      <c r="Q26" s="152"/>
      <c r="R26" s="152"/>
      <c r="S26" s="152"/>
      <c r="T26" s="152" t="s">
        <v>109</v>
      </c>
      <c r="U26" s="161">
        <f>+M26*U25</f>
        <v>631.13248638838479</v>
      </c>
      <c r="V26" s="152"/>
      <c r="W26" s="152"/>
      <c r="X26" s="152"/>
      <c r="Y26" s="152" t="s">
        <v>110</v>
      </c>
      <c r="Z26" s="161">
        <f>+M26*Z25</f>
        <v>87.367513611615237</v>
      </c>
      <c r="AA26" s="152"/>
      <c r="AB26" s="154"/>
      <c r="AC26" s="148"/>
      <c r="AD26" s="159">
        <f>MAX(AD24:AO24)</f>
        <v>754.5</v>
      </c>
      <c r="AE26" s="152" t="s">
        <v>108</v>
      </c>
      <c r="AF26" s="160">
        <f>+AD26*AF25</f>
        <v>0</v>
      </c>
      <c r="AG26" s="152"/>
      <c r="AH26" s="152"/>
      <c r="AI26" s="152"/>
      <c r="AJ26" s="152" t="s">
        <v>109</v>
      </c>
      <c r="AK26" s="160">
        <f>+AD26*AK25</f>
        <v>689.94950911640944</v>
      </c>
      <c r="AL26" s="152"/>
      <c r="AM26" s="152"/>
      <c r="AN26" s="152" t="s">
        <v>110</v>
      </c>
      <c r="AO26" s="162">
        <f>+AD26*AO25</f>
        <v>64.550490883590456</v>
      </c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92"/>
      <c r="BW26" s="92"/>
      <c r="BX26" s="92"/>
      <c r="BY26" s="92"/>
      <c r="BZ26" s="92"/>
      <c r="CA26" s="92"/>
      <c r="CB26" s="92"/>
      <c r="CC26" s="92"/>
    </row>
    <row r="27" spans="1:81" ht="16.5" customHeight="1" x14ac:dyDescent="0.2">
      <c r="A27" s="92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244" t="s">
        <v>104</v>
      </c>
      <c r="U27" s="244"/>
      <c r="V27" s="156">
        <v>4</v>
      </c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92"/>
      <c r="BW27" s="92"/>
      <c r="BX27" s="92"/>
      <c r="BY27" s="92"/>
      <c r="BZ27" s="92"/>
      <c r="CA27" s="92"/>
      <c r="CB27" s="92"/>
      <c r="CC27" s="92"/>
    </row>
    <row r="28" spans="1:81" ht="16.5" customHeight="1" x14ac:dyDescent="0.2">
      <c r="A28" s="100" t="s">
        <v>105</v>
      </c>
      <c r="B28" s="149">
        <f>'G-4'!F10</f>
        <v>208.5</v>
      </c>
      <c r="C28" s="149">
        <f>'G-4'!F11</f>
        <v>207</v>
      </c>
      <c r="D28" s="149">
        <f>'G-4'!F12</f>
        <v>213.5</v>
      </c>
      <c r="E28" s="149">
        <f>'G-4'!F13</f>
        <v>154.5</v>
      </c>
      <c r="F28" s="149">
        <f>'G-4'!F14</f>
        <v>180.5</v>
      </c>
      <c r="G28" s="149">
        <f>'G-4'!F15</f>
        <v>183.5</v>
      </c>
      <c r="H28" s="149">
        <f>'G-4'!F16</f>
        <v>230</v>
      </c>
      <c r="I28" s="149">
        <f>'G-4'!F17</f>
        <v>155</v>
      </c>
      <c r="J28" s="149">
        <f>'G-4'!F18</f>
        <v>207</v>
      </c>
      <c r="K28" s="149">
        <f>'G-4'!F19</f>
        <v>217.5</v>
      </c>
      <c r="L28" s="150"/>
      <c r="M28" s="149">
        <f>'G-4'!F20</f>
        <v>172.5</v>
      </c>
      <c r="N28" s="149">
        <f>'G-4'!F21</f>
        <v>182</v>
      </c>
      <c r="O28" s="149">
        <f>'G-4'!F22</f>
        <v>183</v>
      </c>
      <c r="P28" s="149">
        <f>'G-4'!M10</f>
        <v>174.5</v>
      </c>
      <c r="Q28" s="149">
        <f>'G-4'!M11</f>
        <v>190.5</v>
      </c>
      <c r="R28" s="149">
        <f>'G-4'!M12</f>
        <v>206</v>
      </c>
      <c r="S28" s="149">
        <f>'G-4'!M13</f>
        <v>160</v>
      </c>
      <c r="T28" s="149">
        <f>'G-4'!M14</f>
        <v>158.5</v>
      </c>
      <c r="U28" s="149">
        <f>'G-4'!M15</f>
        <v>149.5</v>
      </c>
      <c r="V28" s="149">
        <f>'G-4'!M16</f>
        <v>166</v>
      </c>
      <c r="W28" s="149">
        <f>'G-4'!M17</f>
        <v>198.5</v>
      </c>
      <c r="X28" s="149">
        <f>'G-4'!M18</f>
        <v>224</v>
      </c>
      <c r="Y28" s="149">
        <f>'G-4'!M19</f>
        <v>182.5</v>
      </c>
      <c r="Z28" s="149">
        <f>'G-4'!M20</f>
        <v>179.5</v>
      </c>
      <c r="AA28" s="149">
        <f>'G-4'!M21</f>
        <v>192</v>
      </c>
      <c r="AB28" s="149">
        <f>'G-4'!M22</f>
        <v>230.5</v>
      </c>
      <c r="AC28" s="150"/>
      <c r="AD28" s="149">
        <f>'G-4'!T10</f>
        <v>186</v>
      </c>
      <c r="AE28" s="149">
        <f>'G-4'!T11</f>
        <v>178</v>
      </c>
      <c r="AF28" s="149">
        <f>'G-4'!T12</f>
        <v>237</v>
      </c>
      <c r="AG28" s="149">
        <f>'G-4'!T13</f>
        <v>193</v>
      </c>
      <c r="AH28" s="149">
        <f>'G-4'!T14</f>
        <v>218</v>
      </c>
      <c r="AI28" s="149">
        <f>'G-4'!T15</f>
        <v>250.5</v>
      </c>
      <c r="AJ28" s="149">
        <f>'G-4'!T16</f>
        <v>246</v>
      </c>
      <c r="AK28" s="149">
        <f>'G-4'!T17</f>
        <v>238</v>
      </c>
      <c r="AL28" s="149">
        <f>'G-4'!T18</f>
        <v>208</v>
      </c>
      <c r="AM28" s="149">
        <f>'G-4'!T19</f>
        <v>230</v>
      </c>
      <c r="AN28" s="149">
        <f>'G-4'!T20</f>
        <v>207</v>
      </c>
      <c r="AO28" s="149">
        <f>'G-4'!T21</f>
        <v>201.5</v>
      </c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</row>
    <row r="29" spans="1:81" ht="16.5" customHeight="1" x14ac:dyDescent="0.2">
      <c r="A29" s="100" t="s">
        <v>106</v>
      </c>
      <c r="B29" s="149"/>
      <c r="C29" s="149"/>
      <c r="D29" s="149"/>
      <c r="E29" s="149">
        <f>B28+C28+D28+E28</f>
        <v>783.5</v>
      </c>
      <c r="F29" s="149">
        <f t="shared" ref="F29:K29" si="24">C28+D28+E28+F28</f>
        <v>755.5</v>
      </c>
      <c r="G29" s="149">
        <f t="shared" si="24"/>
        <v>732</v>
      </c>
      <c r="H29" s="149">
        <f t="shared" si="24"/>
        <v>748.5</v>
      </c>
      <c r="I29" s="149">
        <f t="shared" si="24"/>
        <v>749</v>
      </c>
      <c r="J29" s="149">
        <f t="shared" si="24"/>
        <v>775.5</v>
      </c>
      <c r="K29" s="149">
        <f t="shared" si="24"/>
        <v>809.5</v>
      </c>
      <c r="L29" s="150"/>
      <c r="M29" s="149"/>
      <c r="N29" s="149"/>
      <c r="O29" s="149"/>
      <c r="P29" s="149">
        <f>M28+N28+O28+P28</f>
        <v>712</v>
      </c>
      <c r="Q29" s="149">
        <f t="shared" ref="Q29:AB29" si="25">N28+O28+P28+Q28</f>
        <v>730</v>
      </c>
      <c r="R29" s="149">
        <f t="shared" si="25"/>
        <v>754</v>
      </c>
      <c r="S29" s="149">
        <f t="shared" si="25"/>
        <v>731</v>
      </c>
      <c r="T29" s="149">
        <f t="shared" si="25"/>
        <v>715</v>
      </c>
      <c r="U29" s="149">
        <f t="shared" si="25"/>
        <v>674</v>
      </c>
      <c r="V29" s="149">
        <f t="shared" si="25"/>
        <v>634</v>
      </c>
      <c r="W29" s="149">
        <f t="shared" si="25"/>
        <v>672.5</v>
      </c>
      <c r="X29" s="149">
        <f t="shared" si="25"/>
        <v>738</v>
      </c>
      <c r="Y29" s="149">
        <f t="shared" si="25"/>
        <v>771</v>
      </c>
      <c r="Z29" s="149">
        <f t="shared" si="25"/>
        <v>784.5</v>
      </c>
      <c r="AA29" s="149">
        <f t="shared" si="25"/>
        <v>778</v>
      </c>
      <c r="AB29" s="149">
        <f t="shared" si="25"/>
        <v>784.5</v>
      </c>
      <c r="AC29" s="150"/>
      <c r="AD29" s="149"/>
      <c r="AE29" s="149"/>
      <c r="AF29" s="149"/>
      <c r="AG29" s="149">
        <f>AD28+AE28+AF28+AG28</f>
        <v>794</v>
      </c>
      <c r="AH29" s="149">
        <f t="shared" ref="AH29:AO29" si="26">AE28+AF28+AG28+AH28</f>
        <v>826</v>
      </c>
      <c r="AI29" s="149">
        <f t="shared" si="26"/>
        <v>898.5</v>
      </c>
      <c r="AJ29" s="149">
        <f t="shared" si="26"/>
        <v>907.5</v>
      </c>
      <c r="AK29" s="149">
        <f t="shared" si="26"/>
        <v>952.5</v>
      </c>
      <c r="AL29" s="149">
        <f t="shared" si="26"/>
        <v>942.5</v>
      </c>
      <c r="AM29" s="149">
        <f t="shared" si="26"/>
        <v>922</v>
      </c>
      <c r="AN29" s="149">
        <f t="shared" si="26"/>
        <v>883</v>
      </c>
      <c r="AO29" s="149">
        <f t="shared" si="26"/>
        <v>846.5</v>
      </c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</row>
    <row r="30" spans="1:81" ht="16.5" customHeight="1" x14ac:dyDescent="0.2">
      <c r="A30" s="97" t="s">
        <v>107</v>
      </c>
      <c r="B30" s="151"/>
      <c r="C30" s="152" t="s">
        <v>108</v>
      </c>
      <c r="D30" s="153">
        <f>DIRECCIONALIDAD!J37/100</f>
        <v>0</v>
      </c>
      <c r="E30" s="152"/>
      <c r="F30" s="152" t="s">
        <v>109</v>
      </c>
      <c r="G30" s="153">
        <f>DIRECCIONALIDAD!J38/100</f>
        <v>0.91348600508905842</v>
      </c>
      <c r="H30" s="152"/>
      <c r="I30" s="152" t="s">
        <v>110</v>
      </c>
      <c r="J30" s="153">
        <f>DIRECCIONALIDAD!J39/100</f>
        <v>8.6513994910941458E-2</v>
      </c>
      <c r="K30" s="154"/>
      <c r="L30" s="148"/>
      <c r="M30" s="151"/>
      <c r="N30" s="152"/>
      <c r="O30" s="152" t="s">
        <v>108</v>
      </c>
      <c r="P30" s="153">
        <f>DIRECCIONALIDAD!J40/100</f>
        <v>0</v>
      </c>
      <c r="Q30" s="152"/>
      <c r="R30" s="152"/>
      <c r="S30" s="152"/>
      <c r="T30" s="152" t="s">
        <v>109</v>
      </c>
      <c r="U30" s="153">
        <f>DIRECCIONALIDAD!J41/100</f>
        <v>0.95621301775147927</v>
      </c>
      <c r="V30" s="152"/>
      <c r="W30" s="152"/>
      <c r="X30" s="152"/>
      <c r="Y30" s="152" t="s">
        <v>110</v>
      </c>
      <c r="Z30" s="153">
        <f>DIRECCIONALIDAD!J42/100</f>
        <v>4.3786982248520713E-2</v>
      </c>
      <c r="AA30" s="152"/>
      <c r="AB30" s="154"/>
      <c r="AC30" s="148"/>
      <c r="AD30" s="151"/>
      <c r="AE30" s="152" t="s">
        <v>108</v>
      </c>
      <c r="AF30" s="153">
        <f>DIRECCIONALIDAD!J43/100</f>
        <v>0</v>
      </c>
      <c r="AG30" s="152"/>
      <c r="AH30" s="152"/>
      <c r="AI30" s="152"/>
      <c r="AJ30" s="152" t="s">
        <v>109</v>
      </c>
      <c r="AK30" s="153">
        <f>DIRECCIONALIDAD!J44/100</f>
        <v>0.94247246022031828</v>
      </c>
      <c r="AL30" s="152"/>
      <c r="AM30" s="152"/>
      <c r="AN30" s="152" t="s">
        <v>110</v>
      </c>
      <c r="AO30" s="155">
        <f>DIRECCIONALIDAD!J45/100</f>
        <v>5.7527539779681759E-2</v>
      </c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</row>
    <row r="31" spans="1:81" ht="16.5" customHeight="1" x14ac:dyDescent="0.2">
      <c r="A31" s="158" t="s">
        <v>155</v>
      </c>
      <c r="B31" s="159">
        <f>MAX(B29:K29)</f>
        <v>809.5</v>
      </c>
      <c r="C31" s="152" t="s">
        <v>108</v>
      </c>
      <c r="D31" s="160">
        <f>+B31*D30</f>
        <v>0</v>
      </c>
      <c r="E31" s="152"/>
      <c r="F31" s="152" t="s">
        <v>109</v>
      </c>
      <c r="G31" s="160">
        <f>+B31*G30</f>
        <v>739.46692111959283</v>
      </c>
      <c r="H31" s="152"/>
      <c r="I31" s="152" t="s">
        <v>110</v>
      </c>
      <c r="J31" s="160">
        <f>+B31*J30</f>
        <v>70.033078880407103</v>
      </c>
      <c r="K31" s="154"/>
      <c r="L31" s="148"/>
      <c r="M31" s="159">
        <f>MAX(M29:AB29)</f>
        <v>784.5</v>
      </c>
      <c r="N31" s="152"/>
      <c r="O31" s="152" t="s">
        <v>108</v>
      </c>
      <c r="P31" s="161">
        <f>+M31*P30</f>
        <v>0</v>
      </c>
      <c r="Q31" s="152"/>
      <c r="R31" s="152"/>
      <c r="S31" s="152"/>
      <c r="T31" s="152" t="s">
        <v>109</v>
      </c>
      <c r="U31" s="161">
        <f>+M31*U30</f>
        <v>750.14911242603546</v>
      </c>
      <c r="V31" s="152"/>
      <c r="W31" s="152"/>
      <c r="X31" s="152"/>
      <c r="Y31" s="152" t="s">
        <v>110</v>
      </c>
      <c r="Z31" s="161">
        <f>+M31*Z30</f>
        <v>34.350887573964499</v>
      </c>
      <c r="AA31" s="152"/>
      <c r="AB31" s="154"/>
      <c r="AC31" s="148"/>
      <c r="AD31" s="159">
        <f>MAX(AD29:AO29)</f>
        <v>952.5</v>
      </c>
      <c r="AE31" s="152" t="s">
        <v>108</v>
      </c>
      <c r="AF31" s="160">
        <f>+AD31*AF30</f>
        <v>0</v>
      </c>
      <c r="AG31" s="152"/>
      <c r="AH31" s="152"/>
      <c r="AI31" s="152"/>
      <c r="AJ31" s="152" t="s">
        <v>109</v>
      </c>
      <c r="AK31" s="160">
        <f>+AD31*AK30</f>
        <v>897.70501835985317</v>
      </c>
      <c r="AL31" s="152"/>
      <c r="AM31" s="152"/>
      <c r="AN31" s="152" t="s">
        <v>110</v>
      </c>
      <c r="AO31" s="162">
        <f>+AD31*AO30</f>
        <v>54.794981640146872</v>
      </c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</row>
    <row r="32" spans="1:81" ht="16.5" customHeight="1" x14ac:dyDescent="0.2">
      <c r="A32" s="92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244" t="s">
        <v>104</v>
      </c>
      <c r="U32" s="244"/>
      <c r="V32" s="147" t="s">
        <v>111</v>
      </c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</row>
    <row r="33" spans="1:81" ht="16.5" customHeight="1" x14ac:dyDescent="0.2">
      <c r="A33" s="100" t="s">
        <v>105</v>
      </c>
      <c r="B33" s="149">
        <f>B13+B18+B23+B28</f>
        <v>572.5</v>
      </c>
      <c r="C33" s="149">
        <f t="shared" ref="C33:K33" si="27">C13+C18+C23+C28</f>
        <v>614</v>
      </c>
      <c r="D33" s="149">
        <f t="shared" si="27"/>
        <v>589</v>
      </c>
      <c r="E33" s="149">
        <f t="shared" si="27"/>
        <v>559.5</v>
      </c>
      <c r="F33" s="149">
        <f t="shared" si="27"/>
        <v>496.5</v>
      </c>
      <c r="G33" s="149">
        <f t="shared" si="27"/>
        <v>502</v>
      </c>
      <c r="H33" s="149">
        <f t="shared" si="27"/>
        <v>567</v>
      </c>
      <c r="I33" s="149">
        <f t="shared" si="27"/>
        <v>464.5</v>
      </c>
      <c r="J33" s="149">
        <f t="shared" si="27"/>
        <v>511</v>
      </c>
      <c r="K33" s="149">
        <f t="shared" si="27"/>
        <v>523.5</v>
      </c>
      <c r="L33" s="150"/>
      <c r="M33" s="149">
        <f>M13+M18+M23+M28</f>
        <v>444.5</v>
      </c>
      <c r="N33" s="149">
        <f t="shared" ref="N33:AB33" si="28">N13+N18+N23+N28</f>
        <v>483</v>
      </c>
      <c r="O33" s="149">
        <f t="shared" si="28"/>
        <v>476</v>
      </c>
      <c r="P33" s="149">
        <f t="shared" si="28"/>
        <v>487</v>
      </c>
      <c r="Q33" s="149">
        <f t="shared" si="28"/>
        <v>530.5</v>
      </c>
      <c r="R33" s="149">
        <f t="shared" si="28"/>
        <v>529.5</v>
      </c>
      <c r="S33" s="149">
        <f t="shared" si="28"/>
        <v>451.5</v>
      </c>
      <c r="T33" s="149">
        <f t="shared" si="28"/>
        <v>462.5</v>
      </c>
      <c r="U33" s="149">
        <f t="shared" si="28"/>
        <v>413.5</v>
      </c>
      <c r="V33" s="149">
        <f t="shared" si="28"/>
        <v>425.5</v>
      </c>
      <c r="W33" s="149">
        <f t="shared" si="28"/>
        <v>440</v>
      </c>
      <c r="X33" s="149">
        <f t="shared" si="28"/>
        <v>487.5</v>
      </c>
      <c r="Y33" s="149">
        <f t="shared" si="28"/>
        <v>486.5</v>
      </c>
      <c r="Z33" s="149">
        <f t="shared" si="28"/>
        <v>451.5</v>
      </c>
      <c r="AA33" s="149">
        <f t="shared" si="28"/>
        <v>480.5</v>
      </c>
      <c r="AB33" s="149">
        <f t="shared" si="28"/>
        <v>518.5</v>
      </c>
      <c r="AC33" s="150"/>
      <c r="AD33" s="149">
        <f>AD13+AD18+AD23+AD28</f>
        <v>531.5</v>
      </c>
      <c r="AE33" s="149">
        <f t="shared" ref="AE33:AO33" si="29">AE13+AE18+AE23+AE28</f>
        <v>536</v>
      </c>
      <c r="AF33" s="149">
        <f t="shared" si="29"/>
        <v>587.5</v>
      </c>
      <c r="AG33" s="149">
        <f t="shared" si="29"/>
        <v>512.5</v>
      </c>
      <c r="AH33" s="149">
        <f t="shared" si="29"/>
        <v>560</v>
      </c>
      <c r="AI33" s="149">
        <f t="shared" si="29"/>
        <v>564.5</v>
      </c>
      <c r="AJ33" s="149">
        <f t="shared" si="29"/>
        <v>603.5</v>
      </c>
      <c r="AK33" s="149">
        <f t="shared" si="29"/>
        <v>595</v>
      </c>
      <c r="AL33" s="149">
        <f t="shared" si="29"/>
        <v>588</v>
      </c>
      <c r="AM33" s="149">
        <f t="shared" si="29"/>
        <v>658.5</v>
      </c>
      <c r="AN33" s="149">
        <f t="shared" si="29"/>
        <v>582.5</v>
      </c>
      <c r="AO33" s="149">
        <f t="shared" si="29"/>
        <v>549</v>
      </c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</row>
    <row r="34" spans="1:81" ht="16.5" customHeight="1" x14ac:dyDescent="0.2">
      <c r="A34" s="100" t="s">
        <v>106</v>
      </c>
      <c r="B34" s="149"/>
      <c r="C34" s="149"/>
      <c r="D34" s="149"/>
      <c r="E34" s="149">
        <f>B33+C33+D33+E33</f>
        <v>2335</v>
      </c>
      <c r="F34" s="149">
        <f t="shared" ref="F34:K34" si="30">C33+D33+E33+F33</f>
        <v>2259</v>
      </c>
      <c r="G34" s="149">
        <f t="shared" si="30"/>
        <v>2147</v>
      </c>
      <c r="H34" s="149">
        <f t="shared" si="30"/>
        <v>2125</v>
      </c>
      <c r="I34" s="149">
        <f t="shared" si="30"/>
        <v>2030</v>
      </c>
      <c r="J34" s="149">
        <f t="shared" si="30"/>
        <v>2044.5</v>
      </c>
      <c r="K34" s="149">
        <f t="shared" si="30"/>
        <v>2066</v>
      </c>
      <c r="L34" s="150"/>
      <c r="M34" s="149"/>
      <c r="N34" s="149"/>
      <c r="O34" s="149"/>
      <c r="P34" s="149">
        <f>M33+N33+O33+P33</f>
        <v>1890.5</v>
      </c>
      <c r="Q34" s="149">
        <f t="shared" ref="Q34:AB34" si="31">N33+O33+P33+Q33</f>
        <v>1976.5</v>
      </c>
      <c r="R34" s="149">
        <f t="shared" si="31"/>
        <v>2023</v>
      </c>
      <c r="S34" s="149">
        <f t="shared" si="31"/>
        <v>1998.5</v>
      </c>
      <c r="T34" s="149">
        <f t="shared" si="31"/>
        <v>1974</v>
      </c>
      <c r="U34" s="149">
        <f t="shared" si="31"/>
        <v>1857</v>
      </c>
      <c r="V34" s="149">
        <f t="shared" si="31"/>
        <v>1753</v>
      </c>
      <c r="W34" s="149">
        <f t="shared" si="31"/>
        <v>1741.5</v>
      </c>
      <c r="X34" s="149">
        <f t="shared" si="31"/>
        <v>1766.5</v>
      </c>
      <c r="Y34" s="149">
        <f t="shared" si="31"/>
        <v>1839.5</v>
      </c>
      <c r="Z34" s="149">
        <f t="shared" si="31"/>
        <v>1865.5</v>
      </c>
      <c r="AA34" s="149">
        <f t="shared" si="31"/>
        <v>1906</v>
      </c>
      <c r="AB34" s="149">
        <f t="shared" si="31"/>
        <v>1937</v>
      </c>
      <c r="AC34" s="150"/>
      <c r="AD34" s="149"/>
      <c r="AE34" s="149"/>
      <c r="AF34" s="149"/>
      <c r="AG34" s="149">
        <f>AD33+AE33+AF33+AG33</f>
        <v>2167.5</v>
      </c>
      <c r="AH34" s="149">
        <f t="shared" ref="AH34:AO34" si="32">AE33+AF33+AG33+AH33</f>
        <v>2196</v>
      </c>
      <c r="AI34" s="149">
        <f t="shared" si="32"/>
        <v>2224.5</v>
      </c>
      <c r="AJ34" s="149">
        <f t="shared" si="32"/>
        <v>2240.5</v>
      </c>
      <c r="AK34" s="149">
        <f t="shared" si="32"/>
        <v>2323</v>
      </c>
      <c r="AL34" s="149">
        <f t="shared" si="32"/>
        <v>2351</v>
      </c>
      <c r="AM34" s="149">
        <f t="shared" si="32"/>
        <v>2445</v>
      </c>
      <c r="AN34" s="149">
        <f t="shared" si="32"/>
        <v>2424</v>
      </c>
      <c r="AO34" s="149">
        <f t="shared" si="32"/>
        <v>2378</v>
      </c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</row>
    <row r="35" spans="1:81" x14ac:dyDescent="0.2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</row>
    <row r="36" spans="1:81" x14ac:dyDescent="0.2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245"/>
      <c r="R36" s="245"/>
      <c r="S36" s="245"/>
      <c r="T36" s="245"/>
      <c r="U36" s="245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</row>
    <row r="37" spans="1:8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101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</row>
    <row r="38" spans="1:81" x14ac:dyDescent="0.2">
      <c r="A38" s="92"/>
      <c r="B38" s="92"/>
      <c r="C38" s="92"/>
      <c r="D38" s="92"/>
      <c r="E38" s="92"/>
      <c r="F38" s="92"/>
      <c r="G38" s="92"/>
      <c r="H38" s="92"/>
      <c r="I38" s="92"/>
      <c r="J38" s="92"/>
      <c r="K38" s="101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</row>
    <row r="39" spans="1:81" x14ac:dyDescent="0.2">
      <c r="A39" s="92"/>
      <c r="B39" s="92"/>
      <c r="C39" s="92"/>
      <c r="D39" s="92"/>
      <c r="E39" s="92"/>
      <c r="F39" s="92"/>
      <c r="G39" s="92"/>
      <c r="H39" s="92"/>
      <c r="I39" s="92"/>
      <c r="J39" s="92"/>
      <c r="K39" s="101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</row>
    <row r="40" spans="1:81" x14ac:dyDescent="0.2">
      <c r="A40" s="92"/>
      <c r="B40" s="92"/>
      <c r="C40" s="92"/>
      <c r="D40" s="92"/>
      <c r="E40" s="92"/>
      <c r="F40" s="92"/>
      <c r="G40" s="92"/>
      <c r="H40" s="92"/>
      <c r="I40" s="92"/>
      <c r="J40" s="92"/>
      <c r="K40" s="101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</row>
    <row r="41" spans="1:81" x14ac:dyDescent="0.2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101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</row>
    <row r="42" spans="1:81" x14ac:dyDescent="0.2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101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</row>
    <row r="43" spans="1:81" x14ac:dyDescent="0.2">
      <c r="A43" s="92"/>
      <c r="B43" s="92"/>
      <c r="C43" s="92"/>
      <c r="D43" s="92"/>
      <c r="E43" s="92"/>
      <c r="F43" s="92"/>
      <c r="G43" s="92"/>
      <c r="H43" s="92"/>
      <c r="I43" s="92"/>
      <c r="J43" s="92"/>
      <c r="K43" s="101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</row>
    <row r="44" spans="1:8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  <c r="K44" s="101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</row>
    <row r="45" spans="1:81" x14ac:dyDescent="0.2">
      <c r="A45" s="92"/>
      <c r="B45" s="92"/>
      <c r="C45" s="92"/>
      <c r="D45" s="92"/>
      <c r="E45" s="92"/>
      <c r="F45" s="92"/>
      <c r="G45" s="92"/>
      <c r="H45" s="92"/>
      <c r="I45" s="92"/>
      <c r="J45" s="92"/>
      <c r="K45" s="101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</row>
    <row r="46" spans="1:81" x14ac:dyDescent="0.2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101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2"/>
      <c r="BP46" s="92"/>
      <c r="BQ46" s="92"/>
      <c r="BR46" s="92"/>
      <c r="BS46" s="92"/>
      <c r="BT46" s="92"/>
      <c r="BU46" s="92"/>
      <c r="BV46" s="92"/>
      <c r="BW46" s="92"/>
      <c r="BX46" s="92"/>
      <c r="BY46" s="92"/>
      <c r="BZ46" s="92"/>
      <c r="CA46" s="92"/>
      <c r="CB46" s="92"/>
      <c r="CC46" s="92"/>
    </row>
    <row r="47" spans="1:81" x14ac:dyDescent="0.2">
      <c r="A47" s="92"/>
      <c r="B47" s="92"/>
      <c r="C47" s="92"/>
      <c r="D47" s="92"/>
      <c r="E47" s="92"/>
      <c r="F47" s="92"/>
      <c r="G47" s="92"/>
      <c r="H47" s="92"/>
      <c r="I47" s="92"/>
      <c r="J47" s="92"/>
      <c r="K47" s="101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</row>
    <row r="48" spans="1:81" x14ac:dyDescent="0.2">
      <c r="A48" s="92"/>
      <c r="B48" s="92"/>
      <c r="C48" s="92"/>
      <c r="D48" s="92"/>
      <c r="E48" s="92"/>
      <c r="F48" s="92"/>
      <c r="G48" s="92"/>
      <c r="H48" s="92"/>
      <c r="I48" s="92"/>
      <c r="J48" s="92"/>
      <c r="K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</row>
    <row r="49" spans="1:81" x14ac:dyDescent="0.2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101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</row>
    <row r="50" spans="1:81" x14ac:dyDescent="0.2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101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</row>
    <row r="51" spans="1:81" x14ac:dyDescent="0.2">
      <c r="A51" s="92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</row>
    <row r="52" spans="1:81" x14ac:dyDescent="0.2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</row>
    <row r="53" spans="1:81" x14ac:dyDescent="0.2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92"/>
      <c r="AN53" s="92"/>
      <c r="AO53" s="92"/>
      <c r="AP53" s="92"/>
      <c r="AQ53" s="92"/>
      <c r="AR53" s="92"/>
      <c r="AS53" s="92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</row>
    <row r="54" spans="1:81" x14ac:dyDescent="0.2">
      <c r="A54" s="92"/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</row>
    <row r="55" spans="1:81" x14ac:dyDescent="0.2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</row>
    <row r="56" spans="1:81" x14ac:dyDescent="0.2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  <c r="BU56" s="92"/>
      <c r="BV56" s="92"/>
      <c r="BW56" s="92"/>
      <c r="BX56" s="92"/>
      <c r="BY56" s="92"/>
      <c r="BZ56" s="92"/>
      <c r="CA56" s="92"/>
      <c r="CB56" s="92"/>
      <c r="CC56" s="92"/>
    </row>
    <row r="57" spans="1:81" x14ac:dyDescent="0.2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  <c r="BU57" s="92"/>
      <c r="BV57" s="92"/>
      <c r="BW57" s="92"/>
      <c r="BX57" s="92"/>
      <c r="BY57" s="92"/>
      <c r="BZ57" s="92"/>
      <c r="CA57" s="92"/>
      <c r="CB57" s="92"/>
      <c r="CC57" s="92"/>
    </row>
    <row r="58" spans="1:81" x14ac:dyDescent="0.2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  <c r="BU58" s="92"/>
      <c r="BV58" s="92"/>
      <c r="BW58" s="92"/>
      <c r="BX58" s="92"/>
      <c r="BY58" s="92"/>
      <c r="BZ58" s="92"/>
      <c r="CA58" s="92"/>
      <c r="CB58" s="92"/>
      <c r="CC58" s="92"/>
    </row>
    <row r="59" spans="1:81" x14ac:dyDescent="0.2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  <c r="BZ59" s="92"/>
      <c r="CA59" s="92"/>
      <c r="CB59" s="92"/>
      <c r="CC59" s="92"/>
    </row>
    <row r="60" spans="1:81" x14ac:dyDescent="0.2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  <c r="BM60" s="92"/>
      <c r="BN60" s="92"/>
      <c r="BO60" s="92"/>
      <c r="BP60" s="92"/>
      <c r="BQ60" s="92"/>
      <c r="BR60" s="92"/>
      <c r="BS60" s="92"/>
      <c r="BT60" s="92"/>
      <c r="BU60" s="92"/>
      <c r="BV60" s="92"/>
      <c r="BW60" s="92"/>
      <c r="BX60" s="92"/>
      <c r="BY60" s="92"/>
      <c r="BZ60" s="92"/>
      <c r="CA60" s="92"/>
      <c r="CB60" s="92"/>
      <c r="CC60" s="92"/>
    </row>
    <row r="61" spans="1:8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2"/>
      <c r="BD61" s="92"/>
      <c r="BE61" s="92"/>
      <c r="BF61" s="92"/>
      <c r="BG61" s="92"/>
      <c r="BH61" s="92"/>
      <c r="BI61" s="92"/>
      <c r="BJ61" s="92"/>
      <c r="BK61" s="92"/>
      <c r="BL61" s="92"/>
      <c r="BM61" s="92"/>
      <c r="BN61" s="92"/>
      <c r="BO61" s="92"/>
      <c r="BP61" s="92"/>
      <c r="BQ61" s="92"/>
      <c r="BR61" s="92"/>
      <c r="BS61" s="92"/>
      <c r="BT61" s="92"/>
      <c r="BU61" s="92"/>
      <c r="BV61" s="92"/>
      <c r="BW61" s="92"/>
      <c r="BX61" s="92"/>
      <c r="BY61" s="92"/>
      <c r="BZ61" s="92"/>
      <c r="CA61" s="92"/>
      <c r="CB61" s="92"/>
      <c r="CC61" s="92"/>
    </row>
    <row r="62" spans="1:81" x14ac:dyDescent="0.2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  <c r="BM62" s="92"/>
      <c r="BN62" s="92"/>
      <c r="BO62" s="92"/>
      <c r="BP62" s="92"/>
      <c r="BQ62" s="92"/>
      <c r="BR62" s="92"/>
      <c r="BS62" s="92"/>
      <c r="BT62" s="92"/>
      <c r="BU62" s="92"/>
      <c r="BV62" s="92"/>
      <c r="BW62" s="92"/>
      <c r="BX62" s="92"/>
      <c r="BY62" s="92"/>
      <c r="BZ62" s="92"/>
      <c r="CA62" s="92"/>
      <c r="CB62" s="92"/>
      <c r="CC62" s="92"/>
    </row>
    <row r="63" spans="1:81" x14ac:dyDescent="0.2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2"/>
      <c r="BF63" s="92"/>
      <c r="BG63" s="92"/>
      <c r="BH63" s="92"/>
      <c r="BI63" s="92"/>
      <c r="BJ63" s="92"/>
      <c r="BK63" s="92"/>
      <c r="BL63" s="92"/>
      <c r="BM63" s="92"/>
      <c r="BN63" s="92"/>
      <c r="BO63" s="92"/>
      <c r="BP63" s="92"/>
      <c r="BQ63" s="92"/>
      <c r="BR63" s="92"/>
      <c r="BS63" s="92"/>
      <c r="BT63" s="92"/>
      <c r="BU63" s="92"/>
      <c r="BV63" s="92"/>
      <c r="BW63" s="92"/>
      <c r="BX63" s="92"/>
      <c r="BY63" s="92"/>
      <c r="BZ63" s="92"/>
      <c r="CA63" s="92"/>
      <c r="CB63" s="92"/>
      <c r="CC63" s="92"/>
    </row>
    <row r="64" spans="1:81" x14ac:dyDescent="0.2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BM64" s="92"/>
      <c r="BN64" s="92"/>
      <c r="BO64" s="92"/>
      <c r="BP64" s="92"/>
      <c r="BQ64" s="92"/>
      <c r="BR64" s="92"/>
      <c r="BS64" s="92"/>
      <c r="BT64" s="92"/>
      <c r="BU64" s="92"/>
      <c r="BV64" s="92"/>
      <c r="BW64" s="92"/>
      <c r="BX64" s="92"/>
      <c r="BY64" s="92"/>
      <c r="BZ64" s="92"/>
      <c r="CA64" s="92"/>
      <c r="CB64" s="92"/>
      <c r="CC64" s="92"/>
    </row>
    <row r="65" spans="1:81" x14ac:dyDescent="0.2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BM65" s="92"/>
      <c r="BN65" s="92"/>
      <c r="BO65" s="92"/>
      <c r="BP65" s="92"/>
      <c r="BQ65" s="92"/>
      <c r="BR65" s="92"/>
      <c r="BS65" s="92"/>
      <c r="BT65" s="92"/>
      <c r="BU65" s="92"/>
      <c r="BV65" s="92"/>
      <c r="BW65" s="92"/>
      <c r="BX65" s="92"/>
      <c r="BY65" s="92"/>
      <c r="BZ65" s="92"/>
      <c r="CA65" s="92"/>
      <c r="CB65" s="92"/>
      <c r="CC65" s="92"/>
    </row>
    <row r="66" spans="1:81" x14ac:dyDescent="0.2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  <c r="BZ66" s="92"/>
      <c r="CA66" s="92"/>
      <c r="CB66" s="92"/>
      <c r="CC66" s="92"/>
    </row>
    <row r="67" spans="1:81" x14ac:dyDescent="0.2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BM67" s="92"/>
      <c r="BN67" s="92"/>
      <c r="BO67" s="92"/>
      <c r="BP67" s="92"/>
      <c r="BQ67" s="92"/>
      <c r="BR67" s="92"/>
      <c r="BS67" s="92"/>
      <c r="BT67" s="92"/>
      <c r="BU67" s="92"/>
      <c r="BV67" s="92"/>
      <c r="BW67" s="92"/>
      <c r="BX67" s="92"/>
      <c r="BY67" s="92"/>
      <c r="BZ67" s="92"/>
      <c r="CA67" s="92"/>
      <c r="CB67" s="92"/>
      <c r="CC67" s="92"/>
    </row>
    <row r="68" spans="1:8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2"/>
      <c r="AN68" s="92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BM68" s="92"/>
      <c r="BN68" s="92"/>
      <c r="BO68" s="92"/>
      <c r="BP68" s="92"/>
      <c r="BQ68" s="92"/>
      <c r="BR68" s="92"/>
      <c r="BS68" s="92"/>
      <c r="BT68" s="92"/>
      <c r="BU68" s="92"/>
      <c r="BV68" s="92"/>
      <c r="BW68" s="92"/>
      <c r="BX68" s="92"/>
      <c r="BY68" s="92"/>
      <c r="BZ68" s="92"/>
      <c r="CA68" s="92"/>
      <c r="CB68" s="92"/>
      <c r="CC68" s="92"/>
    </row>
    <row r="69" spans="1:81" x14ac:dyDescent="0.2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92"/>
      <c r="BT69" s="92"/>
      <c r="BU69" s="92"/>
      <c r="BV69" s="92"/>
      <c r="BW69" s="92"/>
      <c r="BX69" s="92"/>
      <c r="BY69" s="92"/>
      <c r="BZ69" s="92"/>
      <c r="CA69" s="92"/>
      <c r="CB69" s="92"/>
      <c r="CC69" s="92"/>
    </row>
    <row r="70" spans="1:81" x14ac:dyDescent="0.2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BM70" s="92"/>
      <c r="BN70" s="92"/>
      <c r="BO70" s="92"/>
      <c r="BP70" s="92"/>
      <c r="BQ70" s="92"/>
      <c r="BR70" s="92"/>
      <c r="BS70" s="92"/>
      <c r="BT70" s="92"/>
      <c r="BU70" s="92"/>
      <c r="BV70" s="92"/>
      <c r="BW70" s="92"/>
      <c r="BX70" s="92"/>
      <c r="BY70" s="92"/>
      <c r="BZ70" s="92"/>
      <c r="CA70" s="92"/>
      <c r="CB70" s="92"/>
      <c r="CC70" s="92"/>
    </row>
    <row r="71" spans="1:81" x14ac:dyDescent="0.2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2"/>
      <c r="BN71" s="92"/>
      <c r="BO71" s="92"/>
      <c r="BP71" s="92"/>
      <c r="BQ71" s="92"/>
      <c r="BR71" s="92"/>
      <c r="BS71" s="92"/>
      <c r="BT71" s="92"/>
      <c r="BU71" s="92"/>
      <c r="BV71" s="92"/>
      <c r="BW71" s="92"/>
      <c r="BX71" s="92"/>
      <c r="BY71" s="92"/>
      <c r="BZ71" s="92"/>
      <c r="CA71" s="92"/>
      <c r="CB71" s="92"/>
      <c r="CC71" s="92"/>
    </row>
    <row r="72" spans="1:8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BM72" s="92"/>
      <c r="BN72" s="92"/>
      <c r="BO72" s="92"/>
      <c r="BP72" s="92"/>
      <c r="BQ72" s="92"/>
      <c r="BR72" s="92"/>
      <c r="BS72" s="92"/>
      <c r="BT72" s="92"/>
      <c r="BU72" s="92"/>
      <c r="BV72" s="92"/>
      <c r="BW72" s="92"/>
      <c r="BX72" s="92"/>
      <c r="BY72" s="92"/>
      <c r="BZ72" s="92"/>
      <c r="CA72" s="92"/>
      <c r="CB72" s="92"/>
      <c r="CC72" s="92"/>
    </row>
    <row r="73" spans="1:81" x14ac:dyDescent="0.2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2"/>
      <c r="BP73" s="92"/>
      <c r="BQ73" s="92"/>
      <c r="BR73" s="92"/>
      <c r="BS73" s="92"/>
      <c r="BT73" s="92"/>
      <c r="BU73" s="92"/>
      <c r="BV73" s="92"/>
      <c r="BW73" s="92"/>
      <c r="BX73" s="92"/>
      <c r="BY73" s="92"/>
      <c r="BZ73" s="92"/>
      <c r="CA73" s="92"/>
      <c r="CB73" s="92"/>
      <c r="CC73" s="92"/>
    </row>
    <row r="74" spans="1:81" x14ac:dyDescent="0.2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2"/>
      <c r="BQ74" s="92"/>
      <c r="BR74" s="92"/>
      <c r="BS74" s="92"/>
      <c r="BT74" s="92"/>
      <c r="BU74" s="92"/>
      <c r="BV74" s="92"/>
      <c r="BW74" s="92"/>
      <c r="BX74" s="92"/>
      <c r="BY74" s="92"/>
      <c r="BZ74" s="92"/>
      <c r="CA74" s="92"/>
      <c r="CB74" s="92"/>
      <c r="CC74" s="92"/>
    </row>
    <row r="75" spans="1:81" x14ac:dyDescent="0.2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2"/>
      <c r="BR75" s="92"/>
      <c r="BS75" s="92"/>
      <c r="BT75" s="92"/>
      <c r="BU75" s="92"/>
      <c r="BV75" s="92"/>
      <c r="BW75" s="92"/>
      <c r="BX75" s="92"/>
      <c r="BY75" s="92"/>
      <c r="BZ75" s="92"/>
      <c r="CA75" s="92"/>
      <c r="CB75" s="92"/>
      <c r="CC75" s="92"/>
    </row>
    <row r="76" spans="1:8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2"/>
      <c r="BZ76" s="92"/>
      <c r="CA76" s="92"/>
      <c r="CB76" s="92"/>
      <c r="CC76" s="92"/>
    </row>
    <row r="77" spans="1:81" x14ac:dyDescent="0.2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2"/>
      <c r="BT77" s="92"/>
      <c r="BU77" s="92"/>
      <c r="BV77" s="92"/>
      <c r="BW77" s="92"/>
      <c r="BX77" s="92"/>
      <c r="BY77" s="92"/>
      <c r="BZ77" s="92"/>
      <c r="CA77" s="92"/>
      <c r="CB77" s="92"/>
      <c r="CC77" s="92"/>
    </row>
    <row r="78" spans="1:81" x14ac:dyDescent="0.2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2"/>
      <c r="BU78" s="92"/>
      <c r="BV78" s="92"/>
      <c r="BW78" s="92"/>
      <c r="BX78" s="92"/>
      <c r="BY78" s="92"/>
      <c r="BZ78" s="92"/>
      <c r="CA78" s="92"/>
      <c r="CB78" s="92"/>
      <c r="CC78" s="92"/>
    </row>
    <row r="79" spans="1:81" x14ac:dyDescent="0.2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2"/>
      <c r="BV79" s="92"/>
      <c r="BW79" s="92"/>
      <c r="BX79" s="92"/>
      <c r="BY79" s="92"/>
      <c r="BZ79" s="92"/>
      <c r="CA79" s="92"/>
      <c r="CB79" s="92"/>
      <c r="CC79" s="92"/>
    </row>
    <row r="80" spans="1:81" x14ac:dyDescent="0.2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92"/>
      <c r="AG80" s="92"/>
      <c r="AH80" s="92"/>
      <c r="AI80" s="92"/>
      <c r="AJ80" s="92"/>
      <c r="AK80" s="92"/>
      <c r="AL80" s="92"/>
      <c r="AM80" s="92"/>
      <c r="AN80" s="92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  <c r="BM80" s="92"/>
      <c r="BN80" s="92"/>
      <c r="BO80" s="92"/>
      <c r="BP80" s="92"/>
      <c r="BQ80" s="92"/>
      <c r="BR80" s="92"/>
      <c r="BS80" s="92"/>
      <c r="BT80" s="92"/>
      <c r="BU80" s="92"/>
      <c r="BV80" s="92"/>
      <c r="BW80" s="92"/>
      <c r="BX80" s="92"/>
      <c r="BY80" s="92"/>
      <c r="BZ80" s="92"/>
      <c r="CA80" s="92"/>
      <c r="CB80" s="92"/>
      <c r="CC80" s="92"/>
    </row>
    <row r="81" spans="1:81" x14ac:dyDescent="0.2">
      <c r="A81" s="92"/>
      <c r="B81" s="92"/>
      <c r="C81" s="92"/>
      <c r="D81" s="92"/>
      <c r="E81" s="92"/>
      <c r="F81" s="92"/>
      <c r="G81" s="10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92"/>
      <c r="BT81" s="92"/>
      <c r="BU81" s="92"/>
      <c r="BV81" s="92"/>
      <c r="BW81" s="92"/>
      <c r="BX81" s="92"/>
      <c r="BY81" s="92"/>
      <c r="BZ81" s="92"/>
      <c r="CA81" s="92"/>
      <c r="CB81" s="92"/>
      <c r="CC81" s="92"/>
    </row>
    <row r="82" spans="1:81" x14ac:dyDescent="0.2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92"/>
      <c r="BT82" s="92"/>
      <c r="BU82" s="92"/>
      <c r="BV82" s="92"/>
      <c r="BW82" s="92"/>
      <c r="BX82" s="92"/>
      <c r="BY82" s="92"/>
      <c r="BZ82" s="92"/>
      <c r="CA82" s="92"/>
      <c r="CB82" s="92"/>
      <c r="CC82" s="92"/>
    </row>
    <row r="83" spans="1:81" x14ac:dyDescent="0.2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92"/>
      <c r="BT83" s="92"/>
      <c r="BU83" s="92"/>
      <c r="BV83" s="92"/>
      <c r="BW83" s="92"/>
      <c r="BX83" s="92"/>
      <c r="BY83" s="92"/>
      <c r="BZ83" s="92"/>
      <c r="CA83" s="92"/>
      <c r="CB83" s="92"/>
      <c r="CC83" s="92"/>
    </row>
  </sheetData>
  <mergeCells count="20"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  <mergeCell ref="A8:B8"/>
    <mergeCell ref="C8:H8"/>
    <mergeCell ref="L8:N8"/>
    <mergeCell ref="V8:X8"/>
    <mergeCell ref="Y8:AA8"/>
    <mergeCell ref="D10:G10"/>
    <mergeCell ref="S10:V10"/>
    <mergeCell ref="AH10:AK10"/>
    <mergeCell ref="M2:AB2"/>
    <mergeCell ref="M3:AB3"/>
    <mergeCell ref="M4:AB4"/>
  </mergeCells>
  <pageMargins left="0.47244094488188981" right="0.51181102362204722" top="0.31496062992125984" bottom="0.31496062992125984" header="0.31496062992125984" footer="0.31496062992125984"/>
  <pageSetup scale="60" orientation="landscape" horizontalDpi="4294967294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G-1</vt:lpstr>
      <vt:lpstr>G-2</vt:lpstr>
      <vt:lpstr>G-3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'G-3'!Área_de_impresión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MARLY BORNACELLY</cp:lastModifiedBy>
  <cp:lastPrinted>2016-07-15T20:12:43Z</cp:lastPrinted>
  <dcterms:created xsi:type="dcterms:W3CDTF">1998-04-02T13:38:56Z</dcterms:created>
  <dcterms:modified xsi:type="dcterms:W3CDTF">2017-02-07T23:02:31Z</dcterms:modified>
</cp:coreProperties>
</file>